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65" tabRatio="758" activeTab="0"/>
  </bookViews>
  <sheets>
    <sheet name="一般公共预算收入" sheetId="1" r:id="rId1"/>
    <sheet name="公共预算支出" sheetId="2" r:id="rId2"/>
    <sheet name="基金收入" sheetId="3" r:id="rId3"/>
    <sheet name="基金支出 " sheetId="4" r:id="rId4"/>
    <sheet name="国有资本 " sheetId="5" r:id="rId5"/>
    <sheet name="社保基金" sheetId="6" r:id="rId6"/>
  </sheets>
  <definedNames>
    <definedName name="_xlnm.Print_Area" localSheetId="1">'公共预算支出'!$A$1:$H$31</definedName>
    <definedName name="_xlnm.Print_Area" localSheetId="2">'基金收入'!$A$1:$H$18</definedName>
    <definedName name="_xlnm.Print_Area" localSheetId="3">'基金支出 '!$A$1:$H$57</definedName>
    <definedName name="_xlnm.Print_Area" localSheetId="5">'社保基金'!$A$1:$Q$19</definedName>
    <definedName name="_xlnm.Print_Area" localSheetId="0">'一般公共预算收入'!$A$1:$H$41</definedName>
    <definedName name="_xlnm.Print_Titles" localSheetId="3">'基金支出 '!$4:$5</definedName>
  </definedNames>
  <calcPr fullCalcOnLoad="1"/>
</workbook>
</file>

<file path=xl/sharedStrings.xml><?xml version="1.0" encoding="utf-8"?>
<sst xmlns="http://schemas.openxmlformats.org/spreadsheetml/2006/main" count="268" uniqueCount="207">
  <si>
    <t>附表一</t>
  </si>
  <si>
    <t>2020年一般公共预算收入完成情况表</t>
  </si>
  <si>
    <t>单位：万元</t>
  </si>
  <si>
    <t>收入科目</t>
  </si>
  <si>
    <t>2019年
决算数</t>
  </si>
  <si>
    <t>2020年
预算数</t>
  </si>
  <si>
    <t>2020年</t>
  </si>
  <si>
    <t>2020年决算数</t>
  </si>
  <si>
    <t>比上年</t>
  </si>
  <si>
    <t>预算调整数</t>
  </si>
  <si>
    <t>金额</t>
  </si>
  <si>
    <t>占预算
调整数%</t>
  </si>
  <si>
    <t>增减额</t>
  </si>
  <si>
    <t>增长%</t>
  </si>
  <si>
    <t>一、一般公共预算收入合计</t>
  </si>
  <si>
    <t>（一）税收收入</t>
  </si>
  <si>
    <t>1.增值税</t>
  </si>
  <si>
    <t xml:space="preserve">  增值税</t>
  </si>
  <si>
    <t xml:space="preserve">  改征增值税</t>
  </si>
  <si>
    <t>2.企业所得税(40%)</t>
  </si>
  <si>
    <t xml:space="preserve">3.个人所得税(40%) </t>
  </si>
  <si>
    <t>4.资源税</t>
  </si>
  <si>
    <t>5.城市维护建设税</t>
  </si>
  <si>
    <t>6.房产税</t>
  </si>
  <si>
    <t>7.印花税</t>
  </si>
  <si>
    <t>8.城镇土地使用税</t>
  </si>
  <si>
    <t>9.土地增值税</t>
  </si>
  <si>
    <t>10.车船税</t>
  </si>
  <si>
    <t>11.耕地占用税</t>
  </si>
  <si>
    <t xml:space="preserve">12.契税                   </t>
  </si>
  <si>
    <t xml:space="preserve">13.环保税                 </t>
  </si>
  <si>
    <t>14.其他税收收入</t>
  </si>
  <si>
    <t>（二）非税收入</t>
  </si>
  <si>
    <t xml:space="preserve">1.专项收入               </t>
  </si>
  <si>
    <t>2.行政事业性收费收入</t>
  </si>
  <si>
    <t>3.罚没收入</t>
  </si>
  <si>
    <t>4.国有资源（资产）有偿使用收入</t>
  </si>
  <si>
    <t>5.政府住房基金收入</t>
  </si>
  <si>
    <t>5.其他收入</t>
  </si>
  <si>
    <t>二、上划中央收入</t>
  </si>
  <si>
    <t>1.国内增值税</t>
  </si>
  <si>
    <t>2.消费税100%</t>
  </si>
  <si>
    <t>3.企业所得税60%</t>
  </si>
  <si>
    <t>4.个人所得税60%</t>
  </si>
  <si>
    <t>5.车辆购置税</t>
  </si>
  <si>
    <t>财政总收入</t>
  </si>
  <si>
    <t>附表二</t>
  </si>
  <si>
    <t>2020年一般公共预算支出完成情况表</t>
  </si>
  <si>
    <t>支出科目</t>
  </si>
  <si>
    <t>2019年</t>
  </si>
  <si>
    <t>比上年增长%</t>
  </si>
  <si>
    <t>备注</t>
  </si>
  <si>
    <t>决算数</t>
  </si>
  <si>
    <t>预算数</t>
  </si>
  <si>
    <t>一、一般公共服务支出</t>
  </si>
  <si>
    <t>二、国防支出</t>
  </si>
  <si>
    <t>三、公共安全支出</t>
  </si>
  <si>
    <t>四、教育支出</t>
  </si>
  <si>
    <t>五、科学技术支出</t>
  </si>
  <si>
    <t>六、文化体育与传媒支出</t>
  </si>
  <si>
    <t>七、社会保障和就业支出</t>
  </si>
  <si>
    <t>八、卫生健康支出</t>
  </si>
  <si>
    <t>九、节能环保支出</t>
  </si>
  <si>
    <t>十、城乡社区支出</t>
  </si>
  <si>
    <t>十一、农林水支出</t>
  </si>
  <si>
    <t>十二、交通运输支出</t>
  </si>
  <si>
    <t>十三、资源勘探信息等支出</t>
  </si>
  <si>
    <t>十四、商业服务业等支出</t>
  </si>
  <si>
    <t>十五、金融支出</t>
  </si>
  <si>
    <t>十六、自然资源海洋气象等支出</t>
  </si>
  <si>
    <t>十七、住房保障支出</t>
  </si>
  <si>
    <t>十八、灾害防治及应急管理支出</t>
  </si>
  <si>
    <t>十九、粮油物资储备支出</t>
  </si>
  <si>
    <t>二十、债务付息支出</t>
  </si>
  <si>
    <t>二十一、债务发行费用支出</t>
  </si>
  <si>
    <t>二十二、其他支出</t>
  </si>
  <si>
    <t>二十三、预备费</t>
  </si>
  <si>
    <t>合计</t>
  </si>
  <si>
    <t>附表三</t>
  </si>
  <si>
    <t>2020年政府性基金收入完成情况表</t>
  </si>
  <si>
    <t>2020年预算数</t>
  </si>
  <si>
    <t>占预算调整数%</t>
  </si>
  <si>
    <t>1.国有土地使用权出让金收入</t>
  </si>
  <si>
    <t>2.国有土地收益基金收入</t>
  </si>
  <si>
    <t>3.农业土地开发资金收入</t>
  </si>
  <si>
    <t>4.城市基础设施配套费收入</t>
  </si>
  <si>
    <t>5.污水处理费收入收入</t>
  </si>
  <si>
    <t>6.福利彩票公益金收入</t>
  </si>
  <si>
    <t>7.体育彩票公益金收入</t>
  </si>
  <si>
    <t>8.其他政府性基金收入</t>
  </si>
  <si>
    <t>政府性基金收入合计</t>
  </si>
  <si>
    <t>附表四</t>
  </si>
  <si>
    <t>2020年政府性基金支出完成情况表</t>
  </si>
  <si>
    <t>一、城乡社区支出</t>
  </si>
  <si>
    <t>1.国有土地使用权出让收入安排的支出</t>
  </si>
  <si>
    <t>（1）征地和拆迁补偿支出</t>
  </si>
  <si>
    <t>（2）土地开发支出</t>
  </si>
  <si>
    <t>（3）城市建设支出</t>
  </si>
  <si>
    <t>（4）农村基础设施建设支出</t>
  </si>
  <si>
    <t>（5）补助被征地农民支出</t>
  </si>
  <si>
    <t>（6）土地出让业务支出</t>
  </si>
  <si>
    <t>（7）廉租住房支出</t>
  </si>
  <si>
    <t>（8）支付破产或改制企业职工安置费</t>
  </si>
  <si>
    <t>（9）棚户区改造支出</t>
  </si>
  <si>
    <t>（10）公共租赁住房支出</t>
  </si>
  <si>
    <t>（11）其他国有土地使用权出让收入安排的支出</t>
  </si>
  <si>
    <t>2.国有土地收益基金支出</t>
  </si>
  <si>
    <t>（3）其他国有土地收益基金支出</t>
  </si>
  <si>
    <t>3.农业土地开发资金支出</t>
  </si>
  <si>
    <t>4.城市基础设施配套费安排的支出</t>
  </si>
  <si>
    <t>（1）城市公共设施</t>
  </si>
  <si>
    <t>（2）城市环境卫生</t>
  </si>
  <si>
    <t>（3）其他城市基础设施配套费安排的支出</t>
  </si>
  <si>
    <t>5.污水处理费</t>
  </si>
  <si>
    <t>（1）污水处理设施建设和运营</t>
  </si>
  <si>
    <t>（2）代征手续费</t>
  </si>
  <si>
    <t>（3）其他污水处理费安排的支出</t>
  </si>
  <si>
    <t>二、文化体育与传媒支出</t>
  </si>
  <si>
    <t>1.国家电影事业发展专项资金支出</t>
  </si>
  <si>
    <t>2.旅游发展基金支出</t>
  </si>
  <si>
    <t>三、社会保障和就业支出</t>
  </si>
  <si>
    <t>1.大中型水库移民后期扶持基金支出</t>
  </si>
  <si>
    <t>2.小型水库移民扶助基金相关支出</t>
  </si>
  <si>
    <t>四、农林水支出</t>
  </si>
  <si>
    <t>1.大中型水库库区基金相关支出</t>
  </si>
  <si>
    <t>2.国家重大水利工程建设相关支出</t>
  </si>
  <si>
    <t>（1）地方重大水利工程建设</t>
  </si>
  <si>
    <t>（2）其他重大水利工程建设基金支出</t>
  </si>
  <si>
    <t>五、其他支出</t>
  </si>
  <si>
    <t>1.福利彩票公益金</t>
  </si>
  <si>
    <t>2.体育彩票公益金</t>
  </si>
  <si>
    <t>3.其他政府性基金</t>
  </si>
  <si>
    <t>六、转移性支出</t>
  </si>
  <si>
    <t>1.调出资金</t>
  </si>
  <si>
    <t xml:space="preserve">  政府性基金预算调出资金</t>
  </si>
  <si>
    <t>七、债务还本支出</t>
  </si>
  <si>
    <t>1.地方政府专项债务还本支出</t>
  </si>
  <si>
    <t>八、债务付息支出</t>
  </si>
  <si>
    <t>1.地方政府专项债务付息支出</t>
  </si>
  <si>
    <t>九、债务发行费用支出</t>
  </si>
  <si>
    <t>1.地方政府专项债务发行费用支出</t>
  </si>
  <si>
    <t>十、抗疫特别国债安排的支出</t>
  </si>
  <si>
    <t>附表五</t>
  </si>
  <si>
    <t>2020年惠安县国有资本经营预算完成情况表</t>
  </si>
  <si>
    <t>收          入</t>
  </si>
  <si>
    <t>支          出</t>
  </si>
  <si>
    <t>项     目</t>
  </si>
  <si>
    <t>2019年决算数</t>
  </si>
  <si>
    <t>完成预算调整数%</t>
  </si>
  <si>
    <t>项    目</t>
  </si>
  <si>
    <t>一、本年收入合计</t>
  </si>
  <si>
    <t>一、本年支出合计</t>
  </si>
  <si>
    <t>（一）利润收入</t>
  </si>
  <si>
    <t>（一）解决历史遗留问题及改革成本支出</t>
  </si>
  <si>
    <t xml:space="preserve">  运输企业利润收入</t>
  </si>
  <si>
    <t>（二）国有企业资本金注入</t>
  </si>
  <si>
    <t xml:space="preserve">  贸易企业利润收入</t>
  </si>
  <si>
    <t>（三）国有企业正政策性补贴</t>
  </si>
  <si>
    <t xml:space="preserve">  对外合作企业利润收入</t>
  </si>
  <si>
    <t>（四）金融国有资本经营预算支出</t>
  </si>
  <si>
    <t xml:space="preserve">  其他国有资本经营预算企业利润收入</t>
  </si>
  <si>
    <t>（六）国有资本经营预算转移支付支出</t>
  </si>
  <si>
    <t>（二）股利、股息收入</t>
  </si>
  <si>
    <t>（七）其他国有资本经营预算支出</t>
  </si>
  <si>
    <t xml:space="preserve">  国有参股公司股利、股息收入</t>
  </si>
  <si>
    <t>小计</t>
  </si>
  <si>
    <t xml:space="preserve">  金融企业公司股利、股息收入</t>
  </si>
  <si>
    <t>（八）转移性支出
（调出资金）</t>
  </si>
  <si>
    <t>（三）产权转让收入</t>
  </si>
  <si>
    <t>二、结转下年支出</t>
  </si>
  <si>
    <t xml:space="preserve">   国有独资企业产权转让收入</t>
  </si>
  <si>
    <t xml:space="preserve">  其他国有资本经营预算产权转让收入</t>
  </si>
  <si>
    <t>（四）清算收入</t>
  </si>
  <si>
    <t>（五）其他国有资本经营预算收入</t>
  </si>
  <si>
    <t>二、上级补助收入</t>
  </si>
  <si>
    <t>三、上年结余</t>
  </si>
  <si>
    <t>收入总计</t>
  </si>
  <si>
    <t>支出总计</t>
  </si>
  <si>
    <t>附表六</t>
  </si>
  <si>
    <t>2020年县本级社会保险基金决算收支总表</t>
  </si>
  <si>
    <t xml:space="preserve">  收   入</t>
  </si>
  <si>
    <t xml:space="preserve">  支  出</t>
  </si>
  <si>
    <t>上年结余</t>
  </si>
  <si>
    <t>本年收支结余</t>
  </si>
  <si>
    <t>年未滚存结余</t>
  </si>
  <si>
    <t>基　金　项　目</t>
  </si>
  <si>
    <t>2020年预算调整数</t>
  </si>
  <si>
    <t>一、城乡居民基本养老保险基金收入</t>
  </si>
  <si>
    <t>一、城乡居民基本养老保险基金支出</t>
  </si>
  <si>
    <t>1.个人缴费收入</t>
  </si>
  <si>
    <t>1.基础养老金支出</t>
  </si>
  <si>
    <t>2.政府补贴收入</t>
  </si>
  <si>
    <t>2.个人账户支付养老金支出</t>
  </si>
  <si>
    <t>3.利息收入</t>
  </si>
  <si>
    <t>3.丧葬补助金支出</t>
  </si>
  <si>
    <t>4.转移收入</t>
  </si>
  <si>
    <t>4.养老保障金支出</t>
  </si>
  <si>
    <t>5.委托投资收益</t>
  </si>
  <si>
    <t>5.转移支出</t>
  </si>
  <si>
    <t>二、机关事业单位基本养老保险基金收入</t>
  </si>
  <si>
    <t>二、机关事业单位基本养老保险基金支出</t>
  </si>
  <si>
    <t>1.基本养老保险费收入</t>
  </si>
  <si>
    <t>1.基本养老金支出</t>
  </si>
  <si>
    <t>2.转移支出</t>
  </si>
  <si>
    <t>3.投资收益</t>
  </si>
  <si>
    <t>3.其他支出</t>
  </si>
  <si>
    <t>合    计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</si>
</sst>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0.0_);[Red]\(0.0\)"/>
    <numFmt numFmtId="178" formatCode="0.00_ "/>
    <numFmt numFmtId="179" formatCode="0.0_ "/>
    <numFmt numFmtId="180" formatCode="0_ "/>
    <numFmt numFmtId="181" formatCode="#,##0_);[Red]\(#,##0\)"/>
    <numFmt numFmtId="182" formatCode="#,##0.0_ "/>
    <numFmt numFmtId="183" formatCode="#,##0_ "/>
  </numFmts>
  <fonts count="82">
    <font>
      <sz val="11"/>
      <color theme="1"/>
      <name val="Calibri"/>
      <family val="0"/>
    </font>
    <font>
      <sz val="11"/>
      <color indexed="8"/>
      <name val="宋体"/>
      <family val="0"/>
    </font>
    <font>
      <sz val="10"/>
      <name val="Helv"/>
      <family val="2"/>
    </font>
    <font>
      <sz val="16"/>
      <name val="黑体"/>
      <family val="3"/>
    </font>
    <font>
      <sz val="16"/>
      <color indexed="8"/>
      <name val="黑体"/>
      <family val="3"/>
    </font>
    <font>
      <b/>
      <sz val="10"/>
      <name val="Helv"/>
      <family val="2"/>
    </font>
    <font>
      <sz val="22"/>
      <color indexed="8"/>
      <name val="方正小标宋简体"/>
      <family val="4"/>
    </font>
    <font>
      <sz val="12"/>
      <color indexed="8"/>
      <name val="黑体"/>
      <family val="3"/>
    </font>
    <font>
      <sz val="11"/>
      <color indexed="8"/>
      <name val="黑体"/>
      <family val="3"/>
    </font>
    <font>
      <b/>
      <sz val="12"/>
      <color indexed="8"/>
      <name val="仿宋_GB2312"/>
      <family val="3"/>
    </font>
    <font>
      <sz val="12"/>
      <color indexed="8"/>
      <name val="仿宋_GB2312"/>
      <family val="3"/>
    </font>
    <font>
      <sz val="12"/>
      <color indexed="8"/>
      <name val="宋体"/>
      <family val="0"/>
    </font>
    <font>
      <sz val="10"/>
      <color indexed="8"/>
      <name val="宋体"/>
      <family val="0"/>
    </font>
    <font>
      <sz val="10"/>
      <color indexed="8"/>
      <name val="黑体"/>
      <family val="3"/>
    </font>
    <font>
      <b/>
      <sz val="12"/>
      <name val="仿宋_GB2312"/>
      <family val="3"/>
    </font>
    <font>
      <sz val="12"/>
      <name val="仿宋_GB2312"/>
      <family val="3"/>
    </font>
    <font>
      <sz val="8"/>
      <color indexed="8"/>
      <name val="宋体"/>
      <family val="0"/>
    </font>
    <font>
      <sz val="11"/>
      <name val="Helv"/>
      <family val="2"/>
    </font>
    <font>
      <sz val="22"/>
      <name val="方正小标宋简体"/>
      <family val="4"/>
    </font>
    <font>
      <sz val="12"/>
      <name val="Arial"/>
      <family val="2"/>
    </font>
    <font>
      <sz val="12"/>
      <name val="黑体"/>
      <family val="3"/>
    </font>
    <font>
      <sz val="12"/>
      <name val="宋体"/>
      <family val="0"/>
    </font>
    <font>
      <sz val="11"/>
      <name val="宋体"/>
      <family val="0"/>
    </font>
    <font>
      <sz val="20"/>
      <name val="Times New Roman"/>
      <family val="1"/>
    </font>
    <font>
      <sz val="10"/>
      <name val="Arial"/>
      <family val="2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2"/>
      <name val="方正小标宋_GBK"/>
      <family val="0"/>
    </font>
    <font>
      <sz val="20"/>
      <name val="方正小标宋简体"/>
      <family val="4"/>
    </font>
    <font>
      <sz val="9"/>
      <name val="仿宋_GB2312"/>
      <family val="3"/>
    </font>
    <font>
      <sz val="12"/>
      <name val="Courier"/>
      <family val="3"/>
    </font>
    <font>
      <sz val="12"/>
      <name val="Times New Roman"/>
      <family val="1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9"/>
      <color indexed="8"/>
      <name val="黑体"/>
      <family val="3"/>
    </font>
    <font>
      <sz val="20"/>
      <color indexed="8"/>
      <name val="方正小标宋简体"/>
      <family val="4"/>
    </font>
    <font>
      <sz val="9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黑体"/>
      <family val="3"/>
    </font>
    <font>
      <sz val="11"/>
      <color theme="1"/>
      <name val="黑体"/>
      <family val="3"/>
    </font>
    <font>
      <sz val="9"/>
      <color theme="1"/>
      <name val="黑体"/>
      <family val="3"/>
    </font>
    <font>
      <sz val="12"/>
      <name val="Cambria"/>
      <family val="0"/>
    </font>
    <font>
      <sz val="10"/>
      <color theme="1"/>
      <name val="黑体"/>
      <family val="3"/>
    </font>
    <font>
      <sz val="16"/>
      <color theme="1"/>
      <name val="黑体"/>
      <family val="3"/>
    </font>
    <font>
      <b/>
      <sz val="12"/>
      <color theme="1"/>
      <name val="仿宋_GB2312"/>
      <family val="3"/>
    </font>
    <font>
      <sz val="12"/>
      <color theme="1"/>
      <name val="仿宋_GB2312"/>
      <family val="3"/>
    </font>
    <font>
      <sz val="20"/>
      <color theme="1"/>
      <name val="方正小标宋简体"/>
      <family val="4"/>
    </font>
    <font>
      <sz val="1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7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9" fontId="0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1" applyNumberFormat="0" applyFill="0" applyAlignment="0" applyProtection="0"/>
    <xf numFmtId="0" fontId="57" fillId="0" borderId="2" applyNumberFormat="0" applyFill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59" fillId="20" borderId="0" applyNumberFormat="0" applyBorder="0" applyAlignment="0" applyProtection="0"/>
    <xf numFmtId="0" fontId="21" fillId="0" borderId="0">
      <alignment vertical="center"/>
      <protection/>
    </xf>
    <xf numFmtId="0" fontId="21" fillId="0" borderId="0">
      <alignment/>
      <protection/>
    </xf>
    <xf numFmtId="0" fontId="32" fillId="0" borderId="0">
      <alignment/>
      <protection/>
    </xf>
    <xf numFmtId="2" fontId="31" fillId="0" borderId="0">
      <alignment/>
      <protection/>
    </xf>
    <xf numFmtId="0" fontId="32" fillId="0" borderId="0">
      <alignment/>
      <protection/>
    </xf>
    <xf numFmtId="0" fontId="60" fillId="0" borderId="0" applyNumberFormat="0" applyFill="0" applyBorder="0" applyAlignment="0" applyProtection="0"/>
    <xf numFmtId="0" fontId="61" fillId="21" borderId="0" applyNumberFormat="0" applyBorder="0" applyAlignment="0" applyProtection="0"/>
    <xf numFmtId="0" fontId="62" fillId="0" borderId="4" applyNumberFormat="0" applyFill="0" applyAlignment="0" applyProtection="0"/>
    <xf numFmtId="44" fontId="0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22" borderId="5" applyNumberFormat="0" applyAlignment="0" applyProtection="0"/>
    <xf numFmtId="0" fontId="64" fillId="23" borderId="6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8" fillId="24" borderId="0" applyNumberFormat="0" applyBorder="0" applyAlignment="0" applyProtection="0"/>
    <xf numFmtId="0" fontId="69" fillId="22" borderId="8" applyNumberFormat="0" applyAlignment="0" applyProtection="0"/>
    <xf numFmtId="0" fontId="70" fillId="25" borderId="5" applyNumberFormat="0" applyAlignment="0" applyProtection="0"/>
    <xf numFmtId="0" fontId="32" fillId="0" borderId="0">
      <alignment/>
      <protection/>
    </xf>
    <xf numFmtId="0" fontId="71" fillId="0" borderId="0" applyNumberFormat="0" applyFill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54" fillId="31" borderId="0" applyNumberFormat="0" applyBorder="0" applyAlignment="0" applyProtection="0"/>
    <xf numFmtId="0" fontId="0" fillId="32" borderId="9" applyNumberFormat="0" applyFont="0" applyAlignment="0" applyProtection="0"/>
  </cellStyleXfs>
  <cellXfs count="218">
    <xf numFmtId="0" fontId="0" fillId="0" borderId="0" xfId="0" applyFont="1" applyAlignment="1">
      <alignment vertical="center"/>
    </xf>
    <xf numFmtId="0" fontId="2" fillId="0" borderId="0" xfId="43" applyFont="1" applyFill="1">
      <alignment/>
      <protection/>
    </xf>
    <xf numFmtId="0" fontId="2" fillId="0" borderId="0" xfId="43" applyFont="1" applyFill="1" applyAlignment="1">
      <alignment horizontal="center"/>
      <protection/>
    </xf>
    <xf numFmtId="0" fontId="3" fillId="0" borderId="0" xfId="0" applyFont="1" applyFill="1" applyAlignment="1">
      <alignment/>
    </xf>
    <xf numFmtId="0" fontId="4" fillId="0" borderId="0" xfId="43" applyNumberFormat="1" applyFont="1" applyFill="1" applyBorder="1" applyAlignment="1" applyProtection="1">
      <alignment vertical="center"/>
      <protection/>
    </xf>
    <xf numFmtId="0" fontId="5" fillId="0" borderId="0" xfId="43" applyNumberFormat="1" applyFont="1" applyFill="1" applyBorder="1" applyAlignment="1" applyProtection="1">
      <alignment vertical="center"/>
      <protection/>
    </xf>
    <xf numFmtId="0" fontId="2" fillId="0" borderId="0" xfId="43" applyNumberFormat="1" applyFont="1" applyFill="1" applyBorder="1" applyAlignment="1" applyProtection="1">
      <alignment horizontal="center" vertical="center"/>
      <protection/>
    </xf>
    <xf numFmtId="0" fontId="2" fillId="0" borderId="0" xfId="43" applyNumberFormat="1" applyFont="1" applyFill="1" applyBorder="1" applyAlignment="1" applyProtection="1">
      <alignment vertical="center"/>
      <protection/>
    </xf>
    <xf numFmtId="0" fontId="7" fillId="0" borderId="10" xfId="43" applyNumberFormat="1" applyFont="1" applyFill="1" applyBorder="1" applyAlignment="1" applyProtection="1">
      <alignment horizontal="center" vertical="center"/>
      <protection/>
    </xf>
    <xf numFmtId="0" fontId="8" fillId="0" borderId="10" xfId="43" applyNumberFormat="1" applyFont="1" applyFill="1" applyBorder="1" applyAlignment="1" applyProtection="1">
      <alignment horizontal="center" vertical="center" wrapText="1"/>
      <protection/>
    </xf>
    <xf numFmtId="0" fontId="9" fillId="0" borderId="10" xfId="43" applyNumberFormat="1" applyFont="1" applyFill="1" applyBorder="1" applyAlignment="1" applyProtection="1">
      <alignment vertical="center" wrapText="1"/>
      <protection/>
    </xf>
    <xf numFmtId="176" fontId="9" fillId="0" borderId="10" xfId="43" applyNumberFormat="1" applyFont="1" applyFill="1" applyBorder="1" applyAlignment="1" applyProtection="1">
      <alignment horizontal="center" vertical="center"/>
      <protection/>
    </xf>
    <xf numFmtId="177" fontId="9" fillId="0" borderId="10" xfId="43" applyNumberFormat="1" applyFont="1" applyFill="1" applyBorder="1" applyAlignment="1" applyProtection="1">
      <alignment horizontal="center" vertical="center"/>
      <protection/>
    </xf>
    <xf numFmtId="178" fontId="9" fillId="0" borderId="10" xfId="43" applyNumberFormat="1" applyFont="1" applyFill="1" applyBorder="1" applyAlignment="1" applyProtection="1">
      <alignment horizontal="center" vertical="center"/>
      <protection/>
    </xf>
    <xf numFmtId="176" fontId="9" fillId="0" borderId="10" xfId="43" applyNumberFormat="1" applyFont="1" applyFill="1" applyBorder="1" applyAlignment="1" applyProtection="1">
      <alignment vertical="center" wrapText="1"/>
      <protection/>
    </xf>
    <xf numFmtId="0" fontId="10" fillId="0" borderId="10" xfId="43" applyNumberFormat="1" applyFont="1" applyFill="1" applyBorder="1" applyAlignment="1" applyProtection="1">
      <alignment horizontal="left" vertical="center" wrapText="1"/>
      <protection/>
    </xf>
    <xf numFmtId="176" fontId="10" fillId="0" borderId="10" xfId="43" applyNumberFormat="1" applyFont="1" applyFill="1" applyBorder="1" applyAlignment="1" applyProtection="1">
      <alignment horizontal="center" vertical="center"/>
      <protection/>
    </xf>
    <xf numFmtId="177" fontId="10" fillId="0" borderId="10" xfId="43" applyNumberFormat="1" applyFont="1" applyFill="1" applyBorder="1" applyAlignment="1" applyProtection="1">
      <alignment horizontal="center" vertical="center"/>
      <protection/>
    </xf>
    <xf numFmtId="178" fontId="10" fillId="0" borderId="10" xfId="43" applyNumberFormat="1" applyFont="1" applyFill="1" applyBorder="1" applyAlignment="1" applyProtection="1">
      <alignment horizontal="center" vertical="center"/>
      <protection/>
    </xf>
    <xf numFmtId="176" fontId="10" fillId="0" borderId="10" xfId="43" applyNumberFormat="1" applyFont="1" applyFill="1" applyBorder="1" applyAlignment="1" applyProtection="1">
      <alignment vertical="center" wrapText="1"/>
      <protection/>
    </xf>
    <xf numFmtId="0" fontId="10" fillId="0" borderId="10" xfId="43" applyNumberFormat="1" applyFont="1" applyFill="1" applyBorder="1" applyAlignment="1" applyProtection="1">
      <alignment vertical="center" wrapText="1"/>
      <protection/>
    </xf>
    <xf numFmtId="176" fontId="10" fillId="0" borderId="10" xfId="43" applyNumberFormat="1" applyFont="1" applyFill="1" applyBorder="1" applyAlignment="1" applyProtection="1">
      <alignment horizontal="left" vertical="center" wrapText="1"/>
      <protection/>
    </xf>
    <xf numFmtId="0" fontId="10" fillId="0" borderId="10" xfId="43" applyNumberFormat="1" applyFont="1" applyFill="1" applyBorder="1" applyAlignment="1" applyProtection="1">
      <alignment vertical="center"/>
      <protection/>
    </xf>
    <xf numFmtId="0" fontId="9" fillId="0" borderId="10" xfId="43" applyNumberFormat="1" applyFont="1" applyFill="1" applyBorder="1" applyAlignment="1" applyProtection="1">
      <alignment horizontal="center" vertical="center"/>
      <protection/>
    </xf>
    <xf numFmtId="0" fontId="11" fillId="0" borderId="11" xfId="43" applyNumberFormat="1" applyFont="1" applyFill="1" applyBorder="1" applyAlignment="1" applyProtection="1">
      <alignment horizontal="center" vertical="center"/>
      <protection/>
    </xf>
    <xf numFmtId="41" fontId="12" fillId="0" borderId="11" xfId="43" applyNumberFormat="1" applyFont="1" applyFill="1" applyBorder="1" applyAlignment="1" applyProtection="1">
      <alignment horizontal="center" vertical="center"/>
      <protection/>
    </xf>
    <xf numFmtId="176" fontId="12" fillId="0" borderId="11" xfId="43" applyNumberFormat="1" applyFont="1" applyFill="1" applyBorder="1" applyAlignment="1" applyProtection="1">
      <alignment horizontal="center" vertical="center"/>
      <protection/>
    </xf>
    <xf numFmtId="0" fontId="12" fillId="0" borderId="0" xfId="43" applyNumberFormat="1" applyFont="1" applyFill="1" applyBorder="1" applyAlignment="1" applyProtection="1">
      <alignment vertical="center" wrapText="1"/>
      <protection/>
    </xf>
    <xf numFmtId="0" fontId="11" fillId="0" borderId="0" xfId="43" applyNumberFormat="1" applyFont="1" applyFill="1" applyBorder="1" applyAlignment="1" applyProtection="1">
      <alignment vertical="center" wrapText="1"/>
      <protection/>
    </xf>
    <xf numFmtId="0" fontId="13" fillId="0" borderId="10" xfId="43" applyNumberFormat="1" applyFont="1" applyFill="1" applyBorder="1" applyAlignment="1" applyProtection="1">
      <alignment horizontal="center" vertical="center" wrapText="1"/>
      <protection/>
    </xf>
    <xf numFmtId="179" fontId="10" fillId="0" borderId="10" xfId="43" applyNumberFormat="1" applyFont="1" applyFill="1" applyBorder="1" applyAlignment="1" applyProtection="1">
      <alignment horizontal="center" vertical="center"/>
      <protection/>
    </xf>
    <xf numFmtId="179" fontId="9" fillId="0" borderId="10" xfId="43" applyNumberFormat="1" applyFont="1" applyFill="1" applyBorder="1" applyAlignment="1" applyProtection="1">
      <alignment horizontal="center" vertical="center"/>
      <protection/>
    </xf>
    <xf numFmtId="180" fontId="14" fillId="0" borderId="10" xfId="43" applyNumberFormat="1" applyFont="1" applyFill="1" applyBorder="1" applyAlignment="1">
      <alignment horizontal="center" vertical="center"/>
      <protection/>
    </xf>
    <xf numFmtId="176" fontId="15" fillId="0" borderId="10" xfId="43" applyNumberFormat="1" applyFont="1" applyFill="1" applyBorder="1" applyAlignment="1">
      <alignment horizontal="center" vertical="center"/>
      <protection/>
    </xf>
    <xf numFmtId="41" fontId="2" fillId="0" borderId="11" xfId="43" applyNumberFormat="1" applyFont="1" applyFill="1" applyBorder="1" applyAlignment="1" applyProtection="1">
      <alignment horizontal="center" vertical="center"/>
      <protection/>
    </xf>
    <xf numFmtId="41" fontId="2" fillId="0" borderId="0" xfId="43" applyNumberFormat="1" applyFont="1" applyFill="1" applyBorder="1" applyAlignment="1" applyProtection="1">
      <alignment horizontal="center" vertical="center"/>
      <protection/>
    </xf>
    <xf numFmtId="176" fontId="2" fillId="0" borderId="0" xfId="43" applyNumberFormat="1" applyFont="1" applyFill="1" applyBorder="1" applyAlignment="1" applyProtection="1">
      <alignment horizontal="center" vertical="center"/>
      <protection/>
    </xf>
    <xf numFmtId="180" fontId="16" fillId="0" borderId="0" xfId="43" applyNumberFormat="1" applyFont="1" applyFill="1" applyBorder="1" applyAlignment="1" applyProtection="1">
      <alignment horizontal="center" vertical="center" wrapText="1"/>
      <protection/>
    </xf>
    <xf numFmtId="0" fontId="11" fillId="0" borderId="0" xfId="43" applyNumberFormat="1" applyFont="1" applyFill="1" applyBorder="1" applyAlignment="1" applyProtection="1">
      <alignment horizontal="center" vertical="center" wrapText="1"/>
      <protection/>
    </xf>
    <xf numFmtId="176" fontId="11" fillId="0" borderId="0" xfId="43" applyNumberFormat="1" applyFont="1" applyFill="1" applyBorder="1" applyAlignment="1" applyProtection="1">
      <alignment horizontal="center" vertical="center" wrapText="1"/>
      <protection/>
    </xf>
    <xf numFmtId="176" fontId="2" fillId="0" borderId="0" xfId="43" applyNumberFormat="1" applyFont="1" applyFill="1">
      <alignment/>
      <protection/>
    </xf>
    <xf numFmtId="180" fontId="2" fillId="0" borderId="0" xfId="43" applyNumberFormat="1" applyFont="1" applyFill="1" applyAlignment="1">
      <alignment horizontal="center"/>
      <protection/>
    </xf>
    <xf numFmtId="176" fontId="14" fillId="0" borderId="10" xfId="43" applyNumberFormat="1" applyFont="1" applyFill="1" applyBorder="1" applyAlignment="1">
      <alignment horizontal="center" vertical="center"/>
      <protection/>
    </xf>
    <xf numFmtId="0" fontId="2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2" fillId="0" borderId="12" xfId="0" applyFont="1" applyFill="1" applyBorder="1" applyAlignment="1">
      <alignment/>
    </xf>
    <xf numFmtId="0" fontId="20" fillId="0" borderId="10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left" vertical="center"/>
    </xf>
    <xf numFmtId="0" fontId="14" fillId="0" borderId="10" xfId="0" applyFont="1" applyFill="1" applyBorder="1" applyAlignment="1">
      <alignment horizontal="center" vertical="center"/>
    </xf>
    <xf numFmtId="179" fontId="14" fillId="0" borderId="10" xfId="0" applyNumberFormat="1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vertical="center"/>
    </xf>
    <xf numFmtId="0" fontId="14" fillId="0" borderId="10" xfId="0" applyFont="1" applyFill="1" applyBorder="1" applyAlignment="1">
      <alignment vertical="center" wrapText="1"/>
    </xf>
    <xf numFmtId="0" fontId="15" fillId="0" borderId="10" xfId="0" applyFont="1" applyFill="1" applyBorder="1" applyAlignment="1">
      <alignment vertical="center"/>
    </xf>
    <xf numFmtId="0" fontId="15" fillId="0" borderId="10" xfId="0" applyFont="1" applyFill="1" applyBorder="1" applyAlignment="1">
      <alignment horizontal="center" vertical="center"/>
    </xf>
    <xf numFmtId="179" fontId="15" fillId="0" borderId="10" xfId="0" applyNumberFormat="1" applyFont="1" applyFill="1" applyBorder="1" applyAlignment="1">
      <alignment horizontal="center" vertical="center"/>
    </xf>
    <xf numFmtId="0" fontId="15" fillId="0" borderId="10" xfId="0" applyFont="1" applyFill="1" applyBorder="1" applyAlignment="1">
      <alignment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22" fillId="0" borderId="0" xfId="15" applyFont="1" applyFill="1" applyAlignment="1">
      <alignment vertical="center"/>
      <protection/>
    </xf>
    <xf numFmtId="0" fontId="23" fillId="0" borderId="0" xfId="15" applyFont="1" applyFill="1" applyAlignment="1">
      <alignment horizontal="right" vertical="center" wrapText="1"/>
      <protection/>
    </xf>
    <xf numFmtId="0" fontId="20" fillId="0" borderId="13" xfId="15" applyFont="1" applyFill="1" applyBorder="1" applyAlignment="1">
      <alignment horizontal="center" vertical="center" wrapText="1"/>
      <protection/>
    </xf>
    <xf numFmtId="0" fontId="72" fillId="0" borderId="14" xfId="0" applyFont="1" applyFill="1" applyBorder="1" applyAlignment="1">
      <alignment horizontal="center" wrapText="1"/>
    </xf>
    <xf numFmtId="0" fontId="73" fillId="0" borderId="10" xfId="0" applyFont="1" applyFill="1" applyBorder="1" applyAlignment="1">
      <alignment horizontal="center" vertical="center"/>
    </xf>
    <xf numFmtId="0" fontId="20" fillId="0" borderId="15" xfId="15" applyFont="1" applyFill="1" applyBorder="1" applyAlignment="1">
      <alignment horizontal="center" vertical="center" wrapText="1"/>
      <protection/>
    </xf>
    <xf numFmtId="0" fontId="72" fillId="0" borderId="15" xfId="0" applyFont="1" applyFill="1" applyBorder="1" applyAlignment="1">
      <alignment horizontal="center" vertical="center" wrapText="1"/>
    </xf>
    <xf numFmtId="0" fontId="74" fillId="0" borderId="10" xfId="0" applyFont="1" applyFill="1" applyBorder="1" applyAlignment="1">
      <alignment horizontal="center" vertical="center" wrapText="1"/>
    </xf>
    <xf numFmtId="0" fontId="14" fillId="0" borderId="10" xfId="15" applyFont="1" applyFill="1" applyBorder="1" applyAlignment="1">
      <alignment horizontal="left" vertical="center" wrapText="1"/>
      <protection/>
    </xf>
    <xf numFmtId="181" fontId="14" fillId="0" borderId="10" xfId="15" applyNumberFormat="1" applyFont="1" applyFill="1" applyBorder="1" applyAlignment="1">
      <alignment horizontal="center" vertical="center" wrapText="1"/>
      <protection/>
    </xf>
    <xf numFmtId="182" fontId="14" fillId="0" borderId="10" xfId="15" applyNumberFormat="1" applyFont="1" applyFill="1" applyBorder="1" applyAlignment="1">
      <alignment horizontal="center" vertical="center" wrapText="1"/>
      <protection/>
    </xf>
    <xf numFmtId="183" fontId="14" fillId="0" borderId="10" xfId="15" applyNumberFormat="1" applyFont="1" applyFill="1" applyBorder="1" applyAlignment="1">
      <alignment horizontal="center" vertical="center" wrapText="1"/>
      <protection/>
    </xf>
    <xf numFmtId="182" fontId="14" fillId="0" borderId="10" xfId="0" applyNumberFormat="1" applyFont="1" applyFill="1" applyBorder="1" applyAlignment="1">
      <alignment horizontal="center" vertical="center"/>
    </xf>
    <xf numFmtId="0" fontId="15" fillId="0" borderId="10" xfId="15" applyFont="1" applyFill="1" applyBorder="1" applyAlignment="1">
      <alignment horizontal="left" vertical="center" wrapText="1"/>
      <protection/>
    </xf>
    <xf numFmtId="181" fontId="15" fillId="0" borderId="15" xfId="15" applyNumberFormat="1" applyFont="1" applyFill="1" applyBorder="1" applyAlignment="1">
      <alignment horizontal="center" vertical="center" wrapText="1"/>
      <protection/>
    </xf>
    <xf numFmtId="182" fontId="15" fillId="0" borderId="10" xfId="15" applyNumberFormat="1" applyFont="1" applyFill="1" applyBorder="1" applyAlignment="1">
      <alignment horizontal="center" vertical="center" wrapText="1"/>
      <protection/>
    </xf>
    <xf numFmtId="183" fontId="15" fillId="0" borderId="15" xfId="15" applyNumberFormat="1" applyFont="1" applyFill="1" applyBorder="1" applyAlignment="1">
      <alignment horizontal="center" vertical="center" wrapText="1"/>
      <protection/>
    </xf>
    <xf numFmtId="182" fontId="15" fillId="0" borderId="10" xfId="0" applyNumberFormat="1" applyFont="1" applyFill="1" applyBorder="1" applyAlignment="1">
      <alignment horizontal="center" vertical="center"/>
    </xf>
    <xf numFmtId="183" fontId="15" fillId="0" borderId="10" xfId="15" applyNumberFormat="1" applyFont="1" applyFill="1" applyBorder="1" applyAlignment="1">
      <alignment horizontal="center" vertical="center" wrapText="1"/>
      <protection/>
    </xf>
    <xf numFmtId="181" fontId="15" fillId="0" borderId="10" xfId="15" applyNumberFormat="1" applyFont="1" applyFill="1" applyBorder="1" applyAlignment="1">
      <alignment horizontal="center" vertical="center" wrapText="1"/>
      <protection/>
    </xf>
    <xf numFmtId="181" fontId="15" fillId="0" borderId="10" xfId="15" applyNumberFormat="1" applyFont="1" applyFill="1" applyBorder="1" applyAlignment="1">
      <alignment horizontal="center" vertical="center"/>
      <protection/>
    </xf>
    <xf numFmtId="181" fontId="14" fillId="0" borderId="10" xfId="15" applyNumberFormat="1" applyFont="1" applyFill="1" applyBorder="1" applyAlignment="1">
      <alignment horizontal="center" vertical="center"/>
      <protection/>
    </xf>
    <xf numFmtId="181" fontId="15" fillId="0" borderId="10" xfId="0" applyNumberFormat="1" applyFont="1" applyFill="1" applyBorder="1" applyAlignment="1">
      <alignment horizontal="center" vertical="center"/>
    </xf>
    <xf numFmtId="181" fontId="14" fillId="0" borderId="10" xfId="0" applyNumberFormat="1" applyFont="1" applyFill="1" applyBorder="1" applyAlignment="1">
      <alignment horizontal="center" vertical="center"/>
    </xf>
    <xf numFmtId="183" fontId="14" fillId="0" borderId="10" xfId="15" applyNumberFormat="1" applyFont="1" applyFill="1" applyBorder="1" applyAlignment="1">
      <alignment horizontal="center" vertical="center"/>
      <protection/>
    </xf>
    <xf numFmtId="0" fontId="14" fillId="0" borderId="10" xfId="15" applyFont="1" applyFill="1" applyBorder="1" applyAlignment="1">
      <alignment horizontal="center" vertical="center" wrapText="1"/>
      <protection/>
    </xf>
    <xf numFmtId="183" fontId="2" fillId="0" borderId="0" xfId="0" applyNumberFormat="1" applyFont="1" applyFill="1" applyAlignment="1">
      <alignment/>
    </xf>
    <xf numFmtId="181" fontId="2" fillId="0" borderId="0" xfId="0" applyNumberFormat="1" applyFont="1" applyFill="1" applyAlignment="1">
      <alignment/>
    </xf>
    <xf numFmtId="0" fontId="22" fillId="33" borderId="0" xfId="15" applyFont="1" applyFill="1">
      <alignment/>
      <protection/>
    </xf>
    <xf numFmtId="0" fontId="22" fillId="33" borderId="0" xfId="15" applyFont="1" applyFill="1" applyAlignment="1">
      <alignment vertical="center"/>
      <protection/>
    </xf>
    <xf numFmtId="0" fontId="24" fillId="33" borderId="0" xfId="15" applyFont="1" applyFill="1">
      <alignment/>
      <protection/>
    </xf>
    <xf numFmtId="0" fontId="24" fillId="33" borderId="0" xfId="15" applyFont="1" applyFill="1" applyAlignment="1">
      <alignment horizontal="center"/>
      <protection/>
    </xf>
    <xf numFmtId="0" fontId="3" fillId="0" borderId="0" xfId="15" applyFont="1" applyFill="1" applyAlignment="1">
      <alignment vertical="center"/>
      <protection/>
    </xf>
    <xf numFmtId="0" fontId="24" fillId="0" borderId="0" xfId="15" applyFont="1" applyFill="1">
      <alignment/>
      <protection/>
    </xf>
    <xf numFmtId="0" fontId="24" fillId="0" borderId="0" xfId="15" applyFont="1" applyFill="1" applyAlignment="1">
      <alignment horizontal="center"/>
      <protection/>
    </xf>
    <xf numFmtId="0" fontId="21" fillId="0" borderId="0" xfId="15" applyFont="1" applyFill="1" applyAlignment="1">
      <alignment vertical="center"/>
      <protection/>
    </xf>
    <xf numFmtId="0" fontId="22" fillId="0" borderId="0" xfId="15" applyFont="1" applyFill="1">
      <alignment/>
      <protection/>
    </xf>
    <xf numFmtId="0" fontId="72" fillId="0" borderId="10" xfId="0" applyFont="1" applyFill="1" applyBorder="1" applyAlignment="1">
      <alignment horizontal="center" vertical="center"/>
    </xf>
    <xf numFmtId="0" fontId="15" fillId="0" borderId="10" xfId="15" applyFont="1" applyFill="1" applyBorder="1" applyAlignment="1">
      <alignment horizontal="left" vertical="center"/>
      <protection/>
    </xf>
    <xf numFmtId="183" fontId="15" fillId="0" borderId="15" xfId="15" applyNumberFormat="1" applyFont="1" applyBorder="1" applyAlignment="1">
      <alignment horizontal="center" vertical="center" wrapText="1"/>
      <protection/>
    </xf>
    <xf numFmtId="181" fontId="15" fillId="0" borderId="15" xfId="15" applyNumberFormat="1" applyFont="1" applyFill="1" applyBorder="1" applyAlignment="1">
      <alignment horizontal="center" vertical="center"/>
      <protection/>
    </xf>
    <xf numFmtId="182" fontId="15" fillId="0" borderId="15" xfId="15" applyNumberFormat="1" applyFont="1" applyFill="1" applyBorder="1" applyAlignment="1">
      <alignment horizontal="center" vertical="center" wrapText="1"/>
      <protection/>
    </xf>
    <xf numFmtId="183" fontId="15" fillId="0" borderId="10" xfId="15" applyNumberFormat="1" applyFont="1" applyFill="1" applyBorder="1" applyAlignment="1">
      <alignment horizontal="center" vertical="center"/>
      <protection/>
    </xf>
    <xf numFmtId="179" fontId="15" fillId="0" borderId="10" xfId="15" applyNumberFormat="1" applyFont="1" applyFill="1" applyBorder="1" applyAlignment="1">
      <alignment horizontal="center" vertical="center"/>
      <protection/>
    </xf>
    <xf numFmtId="181" fontId="14" fillId="0" borderId="15" xfId="15" applyNumberFormat="1" applyFont="1" applyFill="1" applyBorder="1" applyAlignment="1">
      <alignment horizontal="center" vertical="center"/>
      <protection/>
    </xf>
    <xf numFmtId="179" fontId="14" fillId="0" borderId="10" xfId="15" applyNumberFormat="1" applyFont="1" applyFill="1" applyBorder="1" applyAlignment="1">
      <alignment horizontal="center" vertical="center"/>
      <protection/>
    </xf>
    <xf numFmtId="0" fontId="14" fillId="0" borderId="10" xfId="15" applyFont="1" applyBorder="1" applyAlignment="1">
      <alignment horizontal="center" vertical="center" wrapText="1"/>
      <protection/>
    </xf>
    <xf numFmtId="183" fontId="14" fillId="0" borderId="15" xfId="15" applyNumberFormat="1" applyFont="1" applyBorder="1" applyAlignment="1">
      <alignment horizontal="center" vertical="center" wrapText="1"/>
      <protection/>
    </xf>
    <xf numFmtId="182" fontId="14" fillId="0" borderId="15" xfId="15" applyNumberFormat="1" applyFont="1" applyFill="1" applyBorder="1" applyAlignment="1">
      <alignment horizontal="center" vertical="center" wrapText="1"/>
      <protection/>
    </xf>
    <xf numFmtId="183" fontId="14" fillId="0" borderId="15" xfId="15" applyNumberFormat="1" applyFont="1" applyFill="1" applyBorder="1" applyAlignment="1">
      <alignment horizontal="center" vertical="center" wrapText="1"/>
      <protection/>
    </xf>
    <xf numFmtId="183" fontId="22" fillId="33" borderId="0" xfId="15" applyNumberFormat="1" applyFont="1" applyFill="1" applyBorder="1" applyAlignment="1">
      <alignment horizontal="right" vertical="center" wrapText="1"/>
      <protection/>
    </xf>
    <xf numFmtId="0" fontId="22" fillId="33" borderId="0" xfId="15" applyFont="1" applyFill="1" applyBorder="1" applyAlignment="1">
      <alignment vertical="center"/>
      <protection/>
    </xf>
    <xf numFmtId="0" fontId="22" fillId="33" borderId="0" xfId="15" applyFont="1" applyFill="1" applyBorder="1" applyAlignment="1">
      <alignment horizontal="center" vertical="center"/>
      <protection/>
    </xf>
    <xf numFmtId="0" fontId="24" fillId="33" borderId="0" xfId="15" applyFont="1" applyFill="1" applyBorder="1">
      <alignment/>
      <protection/>
    </xf>
    <xf numFmtId="0" fontId="24" fillId="33" borderId="0" xfId="15" applyFont="1" applyFill="1" applyBorder="1" applyAlignment="1">
      <alignment horizontal="center"/>
      <protection/>
    </xf>
    <xf numFmtId="181" fontId="24" fillId="33" borderId="0" xfId="15" applyNumberFormat="1" applyFont="1" applyFill="1" applyBorder="1">
      <alignment/>
      <protection/>
    </xf>
    <xf numFmtId="183" fontId="24" fillId="33" borderId="0" xfId="15" applyNumberFormat="1" applyFont="1" applyFill="1" applyBorder="1" applyAlignment="1">
      <alignment horizontal="center"/>
      <protection/>
    </xf>
    <xf numFmtId="0" fontId="25" fillId="33" borderId="0" xfId="15" applyFont="1" applyFill="1" applyAlignment="1">
      <alignment horizontal="center" vertical="center" wrapText="1"/>
      <protection/>
    </xf>
    <xf numFmtId="0" fontId="26" fillId="33" borderId="0" xfId="15" applyFont="1" applyFill="1" applyBorder="1" applyAlignment="1">
      <alignment horizontal="center" vertical="center"/>
      <protection/>
    </xf>
    <xf numFmtId="49" fontId="22" fillId="33" borderId="0" xfId="15" applyNumberFormat="1" applyFont="1" applyFill="1">
      <alignment/>
      <protection/>
    </xf>
    <xf numFmtId="183" fontId="27" fillId="33" borderId="0" xfId="15" applyNumberFormat="1" applyFont="1" applyFill="1" applyAlignment="1">
      <alignment vertical="center"/>
      <protection/>
    </xf>
    <xf numFmtId="183" fontId="24" fillId="33" borderId="0" xfId="15" applyNumberFormat="1" applyFont="1" applyFill="1">
      <alignment/>
      <protection/>
    </xf>
    <xf numFmtId="183" fontId="24" fillId="33" borderId="0" xfId="15" applyNumberFormat="1" applyFont="1" applyFill="1" applyBorder="1">
      <alignment/>
      <protection/>
    </xf>
    <xf numFmtId="0" fontId="28" fillId="33" borderId="0" xfId="42" applyFont="1" applyFill="1">
      <alignment vertical="center"/>
      <protection/>
    </xf>
    <xf numFmtId="0" fontId="15" fillId="33" borderId="0" xfId="42" applyFont="1" applyFill="1">
      <alignment vertical="center"/>
      <protection/>
    </xf>
    <xf numFmtId="0" fontId="15" fillId="33" borderId="0" xfId="42" applyFont="1" applyFill="1" applyAlignment="1">
      <alignment horizontal="center" vertical="center"/>
      <protection/>
    </xf>
    <xf numFmtId="180" fontId="15" fillId="33" borderId="0" xfId="42" applyNumberFormat="1" applyFont="1" applyFill="1" applyAlignment="1">
      <alignment horizontal="center" vertical="center"/>
      <protection/>
    </xf>
    <xf numFmtId="0" fontId="3" fillId="0" borderId="0" xfId="42" applyFont="1" applyFill="1" applyAlignment="1">
      <alignment vertical="center"/>
      <protection/>
    </xf>
    <xf numFmtId="0" fontId="15" fillId="0" borderId="0" xfId="42" applyFont="1" applyFill="1" applyAlignment="1">
      <alignment horizontal="center" vertical="center"/>
      <protection/>
    </xf>
    <xf numFmtId="180" fontId="15" fillId="0" borderId="0" xfId="42" applyNumberFormat="1" applyFont="1" applyFill="1" applyAlignment="1">
      <alignment horizontal="center" vertical="center"/>
      <protection/>
    </xf>
    <xf numFmtId="0" fontId="15" fillId="0" borderId="0" xfId="42" applyFont="1" applyFill="1">
      <alignment vertical="center"/>
      <protection/>
    </xf>
    <xf numFmtId="0" fontId="28" fillId="0" borderId="0" xfId="42" applyFont="1" applyFill="1">
      <alignment vertical="center"/>
      <protection/>
    </xf>
    <xf numFmtId="180" fontId="75" fillId="0" borderId="0" xfId="42" applyNumberFormat="1" applyFont="1" applyFill="1" applyAlignment="1">
      <alignment horizontal="center" vertical="center"/>
      <protection/>
    </xf>
    <xf numFmtId="0" fontId="20" fillId="0" borderId="14" xfId="42" applyFont="1" applyFill="1" applyBorder="1" applyAlignment="1">
      <alignment horizontal="center" vertical="center" wrapText="1"/>
      <protection/>
    </xf>
    <xf numFmtId="0" fontId="20" fillId="0" borderId="16" xfId="42" applyFont="1" applyFill="1" applyBorder="1" applyAlignment="1">
      <alignment horizontal="center" vertical="top" wrapText="1"/>
      <protection/>
    </xf>
    <xf numFmtId="0" fontId="72" fillId="0" borderId="15" xfId="0" applyFont="1" applyFill="1" applyBorder="1" applyAlignment="1">
      <alignment horizontal="center" vertical="top" wrapText="1"/>
    </xf>
    <xf numFmtId="0" fontId="76" fillId="0" borderId="10" xfId="0" applyFont="1" applyFill="1" applyBorder="1" applyAlignment="1">
      <alignment horizontal="center" vertical="center" wrapText="1"/>
    </xf>
    <xf numFmtId="2" fontId="15" fillId="0" borderId="10" xfId="45" applyFont="1" applyFill="1" applyBorder="1" applyAlignment="1" applyProtection="1">
      <alignment horizontal="left" vertical="center"/>
      <protection/>
    </xf>
    <xf numFmtId="181" fontId="15" fillId="0" borderId="15" xfId="46" applyNumberFormat="1" applyFont="1" applyFill="1" applyBorder="1" applyAlignment="1">
      <alignment horizontal="center" vertical="center"/>
      <protection/>
    </xf>
    <xf numFmtId="179" fontId="15" fillId="0" borderId="10" xfId="42" applyNumberFormat="1" applyFont="1" applyFill="1" applyBorder="1" applyAlignment="1">
      <alignment horizontal="center" vertical="center"/>
      <protection/>
    </xf>
    <xf numFmtId="182" fontId="15" fillId="0" borderId="10" xfId="42" applyNumberFormat="1" applyFont="1" applyFill="1" applyBorder="1" applyAlignment="1">
      <alignment horizontal="center" vertical="center"/>
      <protection/>
    </xf>
    <xf numFmtId="183" fontId="15" fillId="0" borderId="10" xfId="42" applyNumberFormat="1" applyFont="1" applyFill="1" applyBorder="1">
      <alignment vertical="center"/>
      <protection/>
    </xf>
    <xf numFmtId="181" fontId="15" fillId="0" borderId="10" xfId="46" applyNumberFormat="1" applyFont="1" applyFill="1" applyBorder="1" applyAlignment="1">
      <alignment horizontal="center" vertical="center"/>
      <protection/>
    </xf>
    <xf numFmtId="183" fontId="30" fillId="0" borderId="10" xfId="42" applyNumberFormat="1" applyFont="1" applyFill="1" applyBorder="1" applyAlignment="1">
      <alignment vertical="center" wrapText="1"/>
      <protection/>
    </xf>
    <xf numFmtId="0" fontId="30" fillId="0" borderId="10" xfId="0" applyFont="1" applyFill="1" applyBorder="1" applyAlignment="1">
      <alignment vertical="center" wrapText="1"/>
    </xf>
    <xf numFmtId="0" fontId="15" fillId="0" borderId="10" xfId="42" applyFont="1" applyFill="1" applyBorder="1">
      <alignment vertical="center"/>
      <protection/>
    </xf>
    <xf numFmtId="3" fontId="14" fillId="0" borderId="10" xfId="42" applyNumberFormat="1" applyFont="1" applyFill="1" applyBorder="1" applyAlignment="1">
      <alignment horizontal="center" vertical="center"/>
      <protection/>
    </xf>
    <xf numFmtId="181" fontId="14" fillId="0" borderId="10" xfId="46" applyNumberFormat="1" applyFont="1" applyFill="1" applyBorder="1" applyAlignment="1">
      <alignment horizontal="center" vertical="center"/>
      <protection/>
    </xf>
    <xf numFmtId="179" fontId="14" fillId="0" borderId="10" xfId="42" applyNumberFormat="1" applyFont="1" applyFill="1" applyBorder="1" applyAlignment="1">
      <alignment horizontal="center" vertical="center"/>
      <protection/>
    </xf>
    <xf numFmtId="182" fontId="14" fillId="0" borderId="10" xfId="42" applyNumberFormat="1" applyFont="1" applyFill="1" applyBorder="1" applyAlignment="1">
      <alignment horizontal="center" vertical="center"/>
      <protection/>
    </xf>
    <xf numFmtId="181" fontId="15" fillId="33" borderId="0" xfId="42" applyNumberFormat="1" applyFont="1" applyFill="1">
      <alignment vertical="center"/>
      <protection/>
    </xf>
    <xf numFmtId="0" fontId="0" fillId="33" borderId="0" xfId="0" applyFill="1" applyAlignment="1">
      <alignment vertical="center"/>
    </xf>
    <xf numFmtId="0" fontId="0" fillId="33" borderId="0" xfId="0" applyFill="1" applyAlignment="1">
      <alignment horizontal="center" vertical="center"/>
    </xf>
    <xf numFmtId="0" fontId="77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 horizontal="center" vertical="center"/>
    </xf>
    <xf numFmtId="0" fontId="72" fillId="0" borderId="10" xfId="0" applyFont="1" applyFill="1" applyBorder="1" applyAlignment="1">
      <alignment horizontal="center" vertical="center" wrapText="1"/>
    </xf>
    <xf numFmtId="176" fontId="14" fillId="0" borderId="10" xfId="46" applyNumberFormat="1" applyFont="1" applyFill="1" applyBorder="1" applyAlignment="1" applyProtection="1">
      <alignment horizontal="left" vertical="center"/>
      <protection/>
    </xf>
    <xf numFmtId="183" fontId="14" fillId="0" borderId="10" xfId="44" applyNumberFormat="1" applyFont="1" applyFill="1" applyBorder="1" applyAlignment="1">
      <alignment horizontal="center" vertical="center" wrapText="1"/>
      <protection/>
    </xf>
    <xf numFmtId="182" fontId="14" fillId="0" borderId="10" xfId="44" applyNumberFormat="1" applyFont="1" applyFill="1" applyBorder="1" applyAlignment="1">
      <alignment horizontal="center" vertical="center" wrapText="1"/>
      <protection/>
    </xf>
    <xf numFmtId="179" fontId="78" fillId="0" borderId="10" xfId="0" applyNumberFormat="1" applyFont="1" applyFill="1" applyBorder="1" applyAlignment="1">
      <alignment horizontal="center" vertical="center"/>
    </xf>
    <xf numFmtId="176" fontId="14" fillId="0" borderId="10" xfId="46" applyNumberFormat="1" applyFont="1" applyFill="1" applyBorder="1" applyAlignment="1" applyProtection="1">
      <alignment vertical="center"/>
      <protection/>
    </xf>
    <xf numFmtId="183" fontId="14" fillId="0" borderId="10" xfId="44" applyNumberFormat="1" applyFont="1" applyFill="1" applyBorder="1" applyAlignment="1">
      <alignment horizontal="center" vertical="center"/>
      <protection/>
    </xf>
    <xf numFmtId="49" fontId="15" fillId="0" borderId="10" xfId="46" applyNumberFormat="1" applyFont="1" applyFill="1" applyBorder="1" applyAlignment="1">
      <alignment horizontal="left" vertical="center"/>
      <protection/>
    </xf>
    <xf numFmtId="183" fontId="15" fillId="0" borderId="10" xfId="46" applyNumberFormat="1" applyFont="1" applyFill="1" applyBorder="1" applyAlignment="1">
      <alignment horizontal="center" vertical="center"/>
      <protection/>
    </xf>
    <xf numFmtId="179" fontId="79" fillId="0" borderId="10" xfId="0" applyNumberFormat="1" applyFont="1" applyFill="1" applyBorder="1" applyAlignment="1">
      <alignment horizontal="center" vertical="center"/>
    </xf>
    <xf numFmtId="49" fontId="15" fillId="0" borderId="10" xfId="46" applyNumberFormat="1" applyFont="1" applyFill="1" applyBorder="1" applyAlignment="1">
      <alignment horizontal="left" vertical="center" indent="1"/>
      <protection/>
    </xf>
    <xf numFmtId="181" fontId="79" fillId="0" borderId="10" xfId="0" applyNumberFormat="1" applyFont="1" applyFill="1" applyBorder="1" applyAlignment="1">
      <alignment horizontal="center" vertical="center"/>
    </xf>
    <xf numFmtId="183" fontId="15" fillId="0" borderId="10" xfId="44" applyNumberFormat="1" applyFont="1" applyFill="1" applyBorder="1" applyAlignment="1">
      <alignment horizontal="center" vertical="center" wrapText="1"/>
      <protection/>
    </xf>
    <xf numFmtId="183" fontId="79" fillId="0" borderId="10" xfId="0" applyNumberFormat="1" applyFont="1" applyFill="1" applyBorder="1" applyAlignment="1">
      <alignment horizontal="center" vertical="center"/>
    </xf>
    <xf numFmtId="49" fontId="15" fillId="0" borderId="10" xfId="46" applyNumberFormat="1" applyFont="1" applyFill="1" applyBorder="1" applyAlignment="1">
      <alignment vertical="center"/>
      <protection/>
    </xf>
    <xf numFmtId="183" fontId="15" fillId="0" borderId="10" xfId="44" applyNumberFormat="1" applyFont="1" applyFill="1" applyBorder="1" applyAlignment="1">
      <alignment horizontal="center" vertical="center"/>
      <protection/>
    </xf>
    <xf numFmtId="0" fontId="15" fillId="0" borderId="10" xfId="46" applyFont="1" applyFill="1" applyBorder="1" applyAlignment="1">
      <alignment horizontal="left" vertical="center"/>
      <protection/>
    </xf>
    <xf numFmtId="0" fontId="79" fillId="0" borderId="10" xfId="0" applyNumberFormat="1" applyFont="1" applyFill="1" applyBorder="1" applyAlignment="1">
      <alignment horizontal="center" vertical="center"/>
    </xf>
    <xf numFmtId="0" fontId="15" fillId="0" borderId="10" xfId="44" applyNumberFormat="1" applyFont="1" applyFill="1" applyBorder="1" applyAlignment="1">
      <alignment horizontal="center" vertical="center" wrapText="1"/>
      <protection/>
    </xf>
    <xf numFmtId="49" fontId="14" fillId="0" borderId="10" xfId="46" applyNumberFormat="1" applyFont="1" applyFill="1" applyBorder="1" applyAlignment="1">
      <alignment horizontal="left" vertical="center"/>
      <protection/>
    </xf>
    <xf numFmtId="181" fontId="14" fillId="0" borderId="10" xfId="44" applyNumberFormat="1" applyFont="1" applyFill="1" applyBorder="1" applyAlignment="1">
      <alignment horizontal="center" vertical="center"/>
      <protection/>
    </xf>
    <xf numFmtId="0" fontId="15" fillId="0" borderId="10" xfId="44" applyFont="1" applyFill="1" applyBorder="1" applyAlignment="1">
      <alignment vertical="center"/>
      <protection/>
    </xf>
    <xf numFmtId="3" fontId="15" fillId="0" borderId="10" xfId="35" applyNumberFormat="1" applyFont="1" applyFill="1" applyBorder="1" applyAlignment="1" applyProtection="1">
      <alignment horizontal="left" vertical="center" wrapText="1"/>
      <protection locked="0"/>
    </xf>
    <xf numFmtId="1" fontId="15" fillId="0" borderId="10" xfId="44" applyNumberFormat="1" applyFont="1" applyFill="1" applyBorder="1" applyAlignment="1">
      <alignment vertical="center"/>
      <protection/>
    </xf>
    <xf numFmtId="1" fontId="14" fillId="0" borderId="10" xfId="46" applyNumberFormat="1" applyFont="1" applyFill="1" applyBorder="1" applyAlignment="1" applyProtection="1">
      <alignment horizontal="left" vertical="center"/>
      <protection locked="0"/>
    </xf>
    <xf numFmtId="1" fontId="15" fillId="0" borderId="10" xfId="46" applyNumberFormat="1" applyFont="1" applyFill="1" applyBorder="1" applyAlignment="1" applyProtection="1">
      <alignment horizontal="left" vertical="center"/>
      <protection locked="0"/>
    </xf>
    <xf numFmtId="49" fontId="14" fillId="0" borderId="10" xfId="46" applyNumberFormat="1" applyFont="1" applyFill="1" applyBorder="1" applyAlignment="1">
      <alignment horizontal="center" vertical="center"/>
      <protection/>
    </xf>
    <xf numFmtId="181" fontId="0" fillId="33" borderId="0" xfId="0" applyNumberFormat="1" applyFill="1" applyAlignment="1">
      <alignment horizontal="center" vertical="center"/>
    </xf>
    <xf numFmtId="183" fontId="0" fillId="33" borderId="0" xfId="0" applyNumberFormat="1" applyFill="1" applyAlignment="1">
      <alignment horizontal="center" vertical="center"/>
    </xf>
    <xf numFmtId="183" fontId="0" fillId="33" borderId="0" xfId="0" applyNumberFormat="1" applyFill="1" applyAlignment="1">
      <alignment vertical="center"/>
    </xf>
    <xf numFmtId="0" fontId="80" fillId="0" borderId="0" xfId="0" applyFont="1" applyFill="1" applyAlignment="1">
      <alignment horizontal="center" vertical="center"/>
    </xf>
    <xf numFmtId="0" fontId="72" fillId="0" borderId="17" xfId="0" applyFont="1" applyFill="1" applyBorder="1" applyAlignment="1">
      <alignment horizontal="center" vertical="center"/>
    </xf>
    <xf numFmtId="0" fontId="72" fillId="0" borderId="18" xfId="0" applyFont="1" applyFill="1" applyBorder="1" applyAlignment="1">
      <alignment horizontal="center" vertical="center"/>
    </xf>
    <xf numFmtId="0" fontId="72" fillId="0" borderId="10" xfId="0" applyFont="1" applyFill="1" applyBorder="1" applyAlignment="1">
      <alignment horizontal="center" vertical="center"/>
    </xf>
    <xf numFmtId="0" fontId="72" fillId="0" borderId="13" xfId="0" applyFont="1" applyFill="1" applyBorder="1" applyAlignment="1">
      <alignment horizontal="center" vertical="center" wrapText="1"/>
    </xf>
    <xf numFmtId="0" fontId="72" fillId="0" borderId="15" xfId="0" applyFont="1" applyFill="1" applyBorder="1" applyAlignment="1">
      <alignment horizontal="center" vertical="center" wrapText="1"/>
    </xf>
    <xf numFmtId="0" fontId="29" fillId="0" borderId="0" xfId="42" applyFont="1" applyFill="1" applyAlignment="1">
      <alignment horizontal="center"/>
      <protection/>
    </xf>
    <xf numFmtId="0" fontId="81" fillId="33" borderId="11" xfId="42" applyFont="1" applyFill="1" applyBorder="1" applyAlignment="1">
      <alignment horizontal="left" wrapText="1"/>
      <protection/>
    </xf>
    <xf numFmtId="0" fontId="20" fillId="0" borderId="14" xfId="42" applyFont="1" applyFill="1" applyBorder="1" applyAlignment="1">
      <alignment horizontal="center" vertical="center" wrapText="1"/>
      <protection/>
    </xf>
    <xf numFmtId="0" fontId="20" fillId="0" borderId="16" xfId="42" applyFont="1" applyFill="1" applyBorder="1" applyAlignment="1">
      <alignment horizontal="center" vertical="center" wrapText="1"/>
      <protection/>
    </xf>
    <xf numFmtId="180" fontId="20" fillId="0" borderId="19" xfId="42" applyNumberFormat="1" applyFont="1" applyFill="1" applyBorder="1" applyAlignment="1">
      <alignment horizontal="center" vertical="center" wrapText="1"/>
      <protection/>
    </xf>
    <xf numFmtId="180" fontId="20" fillId="0" borderId="20" xfId="42" applyNumberFormat="1" applyFont="1" applyFill="1" applyBorder="1" applyAlignment="1">
      <alignment horizontal="center" vertical="center" wrapText="1"/>
      <protection/>
    </xf>
    <xf numFmtId="0" fontId="18" fillId="0" borderId="0" xfId="15" applyFont="1" applyFill="1" applyAlignment="1">
      <alignment horizontal="center" vertical="center" wrapText="1"/>
      <protection/>
    </xf>
    <xf numFmtId="0" fontId="81" fillId="0" borderId="12" xfId="15" applyFont="1" applyFill="1" applyBorder="1" applyAlignment="1">
      <alignment horizontal="center" vertical="center"/>
      <protection/>
    </xf>
    <xf numFmtId="0" fontId="20" fillId="0" borderId="10" xfId="15" applyFont="1" applyFill="1" applyBorder="1" applyAlignment="1">
      <alignment horizontal="center" vertical="center" wrapText="1"/>
      <protection/>
    </xf>
    <xf numFmtId="0" fontId="20" fillId="0" borderId="13" xfId="15" applyFont="1" applyFill="1" applyBorder="1" applyAlignment="1">
      <alignment horizontal="center" vertical="center" wrapText="1"/>
      <protection/>
    </xf>
    <xf numFmtId="0" fontId="20" fillId="0" borderId="15" xfId="15" applyFont="1" applyFill="1" applyBorder="1" applyAlignment="1">
      <alignment horizontal="center" vertical="center" wrapText="1"/>
      <protection/>
    </xf>
    <xf numFmtId="0" fontId="18" fillId="0" borderId="0" xfId="15" applyFont="1" applyFill="1" applyAlignment="1">
      <alignment horizontal="center" vertical="center"/>
      <protection/>
    </xf>
    <xf numFmtId="0" fontId="22" fillId="0" borderId="12" xfId="15" applyFont="1" applyFill="1" applyBorder="1" applyAlignment="1">
      <alignment horizontal="center" vertical="center" wrapText="1"/>
      <protection/>
    </xf>
    <xf numFmtId="0" fontId="73" fillId="0" borderId="10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31" fontId="19" fillId="0" borderId="12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/>
    </xf>
    <xf numFmtId="0" fontId="21" fillId="0" borderId="12" xfId="0" applyFont="1" applyFill="1" applyBorder="1" applyAlignment="1">
      <alignment horizontal="center" vertical="center"/>
    </xf>
    <xf numFmtId="0" fontId="20" fillId="0" borderId="17" xfId="0" applyFont="1" applyFill="1" applyBorder="1" applyAlignment="1">
      <alignment horizontal="center" vertical="center"/>
    </xf>
    <xf numFmtId="0" fontId="20" fillId="0" borderId="21" xfId="0" applyFont="1" applyFill="1" applyBorder="1" applyAlignment="1">
      <alignment horizontal="center" vertical="center"/>
    </xf>
    <xf numFmtId="0" fontId="20" fillId="0" borderId="10" xfId="0" applyFont="1" applyFill="1" applyBorder="1" applyAlignment="1">
      <alignment horizontal="center" vertical="center"/>
    </xf>
    <xf numFmtId="0" fontId="6" fillId="0" borderId="0" xfId="43" applyNumberFormat="1" applyFont="1" applyFill="1" applyBorder="1" applyAlignment="1" applyProtection="1">
      <alignment horizontal="center" vertical="center"/>
      <protection/>
    </xf>
    <xf numFmtId="0" fontId="11" fillId="0" borderId="12" xfId="43" applyNumberFormat="1" applyFont="1" applyFill="1" applyBorder="1" applyAlignment="1" applyProtection="1">
      <alignment horizontal="center" vertical="center"/>
      <protection/>
    </xf>
    <xf numFmtId="0" fontId="7" fillId="0" borderId="17" xfId="43" applyNumberFormat="1" applyFont="1" applyFill="1" applyBorder="1" applyAlignment="1" applyProtection="1">
      <alignment horizontal="center" vertical="center"/>
      <protection/>
    </xf>
    <xf numFmtId="0" fontId="7" fillId="0" borderId="21" xfId="43" applyNumberFormat="1" applyFont="1" applyFill="1" applyBorder="1" applyAlignment="1" applyProtection="1">
      <alignment horizontal="center" vertical="center"/>
      <protection/>
    </xf>
    <xf numFmtId="0" fontId="7" fillId="0" borderId="18" xfId="43" applyNumberFormat="1" applyFont="1" applyFill="1" applyBorder="1" applyAlignment="1" applyProtection="1">
      <alignment horizontal="center" vertical="center"/>
      <protection/>
    </xf>
    <xf numFmtId="0" fontId="13" fillId="0" borderId="10" xfId="43" applyNumberFormat="1" applyFont="1" applyFill="1" applyBorder="1" applyAlignment="1" applyProtection="1">
      <alignment horizontal="center" vertical="center" wrapText="1"/>
      <protection/>
    </xf>
  </cellXfs>
  <cellStyles count="58">
    <cellStyle name="Normal" xfId="0"/>
    <cellStyle name="?鹎%U龡&amp;H齲_x0001_C铣_x0014__x0007__x0001__x0001_" xfId="15"/>
    <cellStyle name="20% - 着色 1" xfId="16"/>
    <cellStyle name="20% - 着色 2" xfId="17"/>
    <cellStyle name="20% - 着色 3" xfId="18"/>
    <cellStyle name="20% - 着色 4" xfId="19"/>
    <cellStyle name="20% - 着色 5" xfId="20"/>
    <cellStyle name="20% - 着色 6" xfId="21"/>
    <cellStyle name="40% - 着色 1" xfId="22"/>
    <cellStyle name="40% - 着色 2" xfId="23"/>
    <cellStyle name="40% - 着色 3" xfId="24"/>
    <cellStyle name="40% - 着色 4" xfId="25"/>
    <cellStyle name="40% - 着色 5" xfId="26"/>
    <cellStyle name="40% - 着色 6" xfId="27"/>
    <cellStyle name="60% - 着色 1" xfId="28"/>
    <cellStyle name="60% - 着色 2" xfId="29"/>
    <cellStyle name="60% - 着色 3" xfId="30"/>
    <cellStyle name="60% - 着色 4" xfId="31"/>
    <cellStyle name="60% - 着色 5" xfId="32"/>
    <cellStyle name="60% - 着色 6" xfId="33"/>
    <cellStyle name="Percent" xfId="34"/>
    <cellStyle name="百分比_(最终定稿）惠安2014年执行2015年预算1.13" xfId="35"/>
    <cellStyle name="标题" xfId="36"/>
    <cellStyle name="标题 1" xfId="37"/>
    <cellStyle name="标题 2" xfId="38"/>
    <cellStyle name="标题 3" xfId="39"/>
    <cellStyle name="标题 4" xfId="40"/>
    <cellStyle name="差" xfId="41"/>
    <cellStyle name="常规 2" xfId="42"/>
    <cellStyle name="常规 3" xfId="43"/>
    <cellStyle name="常规_(最终定稿）惠安2014年执行2015年预算1.13" xfId="44"/>
    <cellStyle name="常规_2005、2006年全国和地方收入表（人代会）无债务收入" xfId="45"/>
    <cellStyle name="常规_2006.6" xfId="46"/>
    <cellStyle name="Hyperlink" xfId="47"/>
    <cellStyle name="好" xfId="48"/>
    <cellStyle name="汇总" xfId="49"/>
    <cellStyle name="Currency" xfId="50"/>
    <cellStyle name="货币 2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适中" xfId="60"/>
    <cellStyle name="输出" xfId="61"/>
    <cellStyle name="输入" xfId="62"/>
    <cellStyle name="样式 1" xfId="63"/>
    <cellStyle name="Followed Hyperlink" xfId="64"/>
    <cellStyle name="着色 1" xfId="65"/>
    <cellStyle name="着色 2" xfId="66"/>
    <cellStyle name="着色 3" xfId="67"/>
    <cellStyle name="着色 4" xfId="68"/>
    <cellStyle name="着色 5" xfId="69"/>
    <cellStyle name="着色 6" xfId="70"/>
    <cellStyle name="注释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1"/>
  <sheetViews>
    <sheetView tabSelected="1" zoomScalePageLayoutView="0" workbookViewId="0" topLeftCell="A2">
      <pane ySplit="4" topLeftCell="A6" activePane="bottomLeft" state="frozen"/>
      <selection pane="topLeft" activeCell="A1" sqref="A1"/>
      <selection pane="bottomLeft" activeCell="G16" sqref="G16"/>
    </sheetView>
  </sheetViews>
  <sheetFormatPr defaultColWidth="8.8515625" defaultRowHeight="15"/>
  <cols>
    <col min="1" max="1" width="29.57421875" style="150" customWidth="1"/>
    <col min="2" max="2" width="11.00390625" style="150" customWidth="1"/>
    <col min="3" max="3" width="11.57421875" style="150" customWidth="1"/>
    <col min="4" max="4" width="12.140625" style="150" customWidth="1"/>
    <col min="5" max="5" width="10.57421875" style="151" customWidth="1"/>
    <col min="6" max="6" width="11.421875" style="151" customWidth="1"/>
    <col min="7" max="7" width="11.8515625" style="151" customWidth="1"/>
    <col min="8" max="8" width="9.421875" style="151" customWidth="1"/>
    <col min="9" max="10" width="8.8515625" style="150" bestFit="1" customWidth="1"/>
    <col min="11" max="11" width="9.421875" style="150" bestFit="1" customWidth="1"/>
    <col min="12" max="12" width="8.8515625" style="150" bestFit="1" customWidth="1"/>
    <col min="13" max="16384" width="8.8515625" style="150" customWidth="1"/>
  </cols>
  <sheetData>
    <row r="1" spans="1:8" ht="24.75" customHeight="1">
      <c r="A1" s="152" t="s">
        <v>0</v>
      </c>
      <c r="B1" s="153"/>
      <c r="C1" s="153"/>
      <c r="D1" s="153"/>
      <c r="E1" s="154"/>
      <c r="F1" s="154"/>
      <c r="G1" s="154"/>
      <c r="H1" s="154"/>
    </row>
    <row r="2" spans="1:8" ht="30" customHeight="1">
      <c r="A2" s="185" t="s">
        <v>1</v>
      </c>
      <c r="B2" s="185"/>
      <c r="C2" s="185"/>
      <c r="D2" s="185"/>
      <c r="E2" s="185"/>
      <c r="F2" s="185"/>
      <c r="G2" s="185"/>
      <c r="H2" s="185"/>
    </row>
    <row r="3" spans="1:8" ht="18" customHeight="1">
      <c r="A3" s="153"/>
      <c r="B3" s="153"/>
      <c r="C3" s="153"/>
      <c r="D3" s="153"/>
      <c r="E3" s="154"/>
      <c r="F3" s="154"/>
      <c r="G3" s="154" t="s">
        <v>2</v>
      </c>
      <c r="H3" s="154"/>
    </row>
    <row r="4" spans="1:8" ht="30" customHeight="1">
      <c r="A4" s="188" t="s">
        <v>3</v>
      </c>
      <c r="B4" s="189" t="s">
        <v>4</v>
      </c>
      <c r="C4" s="189" t="s">
        <v>5</v>
      </c>
      <c r="D4" s="62" t="s">
        <v>6</v>
      </c>
      <c r="E4" s="186" t="s">
        <v>7</v>
      </c>
      <c r="F4" s="187"/>
      <c r="G4" s="188" t="s">
        <v>8</v>
      </c>
      <c r="H4" s="188"/>
    </row>
    <row r="5" spans="1:8" ht="30" customHeight="1">
      <c r="A5" s="188"/>
      <c r="B5" s="190"/>
      <c r="C5" s="190"/>
      <c r="D5" s="134" t="s">
        <v>9</v>
      </c>
      <c r="E5" s="96" t="s">
        <v>10</v>
      </c>
      <c r="F5" s="155" t="s">
        <v>11</v>
      </c>
      <c r="G5" s="96" t="s">
        <v>12</v>
      </c>
      <c r="H5" s="96" t="s">
        <v>13</v>
      </c>
    </row>
    <row r="6" spans="1:11" ht="20.25" customHeight="1">
      <c r="A6" s="156" t="s">
        <v>14</v>
      </c>
      <c r="B6" s="157">
        <f>B7+B24</f>
        <v>379288</v>
      </c>
      <c r="C6" s="157">
        <f>C7+C24</f>
        <v>386790</v>
      </c>
      <c r="D6" s="157">
        <f>D7+D24</f>
        <v>329980</v>
      </c>
      <c r="E6" s="157">
        <f>E7+E24</f>
        <v>346232</v>
      </c>
      <c r="F6" s="158">
        <f>E6/D6*100</f>
        <v>104.92514697860476</v>
      </c>
      <c r="G6" s="157">
        <f>G7+G24</f>
        <v>-33056</v>
      </c>
      <c r="H6" s="159">
        <f aca="true" t="shared" si="0" ref="H6:H37">G6/B6*100</f>
        <v>-8.715277045411403</v>
      </c>
      <c r="K6" s="184"/>
    </row>
    <row r="7" spans="1:8" ht="20.25" customHeight="1">
      <c r="A7" s="160" t="s">
        <v>15</v>
      </c>
      <c r="B7" s="161">
        <f>SUM(B8,B11:B23)</f>
        <v>318197</v>
      </c>
      <c r="C7" s="161">
        <f>SUM(C8,C11:C23)</f>
        <v>323790</v>
      </c>
      <c r="D7" s="161">
        <f>SUM(D8,D11:D23)</f>
        <v>275980</v>
      </c>
      <c r="E7" s="161">
        <f>SUM(E8,E11:E23)</f>
        <v>289120</v>
      </c>
      <c r="F7" s="158">
        <f aca="true" t="shared" si="1" ref="F7:F37">E7/D7*100</f>
        <v>104.76121458076673</v>
      </c>
      <c r="G7" s="161">
        <f>SUM(G8,G11:G23)</f>
        <v>-29077</v>
      </c>
      <c r="H7" s="159">
        <f t="shared" si="0"/>
        <v>-9.138049698771516</v>
      </c>
    </row>
    <row r="8" spans="1:8" ht="20.25" customHeight="1">
      <c r="A8" s="162" t="s">
        <v>16</v>
      </c>
      <c r="B8" s="163">
        <f>SUM(B9:B10)</f>
        <v>156377</v>
      </c>
      <c r="C8" s="163">
        <f>SUM(C9:C10)</f>
        <v>155205</v>
      </c>
      <c r="D8" s="163">
        <f>SUM(D9:D10)</f>
        <v>140160</v>
      </c>
      <c r="E8" s="163">
        <f>SUM(E9:E10)</f>
        <v>157270</v>
      </c>
      <c r="F8" s="158">
        <f t="shared" si="1"/>
        <v>112.20747716894977</v>
      </c>
      <c r="G8" s="163">
        <f>SUM(G9:G10)</f>
        <v>893</v>
      </c>
      <c r="H8" s="164">
        <f t="shared" si="0"/>
        <v>0.5710558458085269</v>
      </c>
    </row>
    <row r="9" spans="1:8" ht="20.25" customHeight="1">
      <c r="A9" s="165" t="s">
        <v>17</v>
      </c>
      <c r="B9" s="166">
        <v>114448</v>
      </c>
      <c r="C9" s="167">
        <v>113925</v>
      </c>
      <c r="D9" s="167">
        <v>111160</v>
      </c>
      <c r="E9" s="166">
        <v>125390</v>
      </c>
      <c r="F9" s="158">
        <f t="shared" si="1"/>
        <v>112.80136739834472</v>
      </c>
      <c r="G9" s="168">
        <f aca="true" t="shared" si="2" ref="G9:G23">E9-B9</f>
        <v>10942</v>
      </c>
      <c r="H9" s="164">
        <f t="shared" si="0"/>
        <v>9.560673843142737</v>
      </c>
    </row>
    <row r="10" spans="1:8" ht="20.25" customHeight="1">
      <c r="A10" s="165" t="s">
        <v>18</v>
      </c>
      <c r="B10" s="166">
        <v>41929</v>
      </c>
      <c r="C10" s="167">
        <v>41280</v>
      </c>
      <c r="D10" s="167">
        <v>29000</v>
      </c>
      <c r="E10" s="166">
        <v>31880</v>
      </c>
      <c r="F10" s="158">
        <f t="shared" si="1"/>
        <v>109.93103448275863</v>
      </c>
      <c r="G10" s="168">
        <f t="shared" si="2"/>
        <v>-10049</v>
      </c>
      <c r="H10" s="164">
        <f t="shared" si="0"/>
        <v>-23.966705621407616</v>
      </c>
    </row>
    <row r="11" spans="1:8" ht="20.25" customHeight="1">
      <c r="A11" s="162" t="s">
        <v>19</v>
      </c>
      <c r="B11" s="166">
        <v>56094</v>
      </c>
      <c r="C11" s="167">
        <v>61940</v>
      </c>
      <c r="D11" s="167">
        <v>50660</v>
      </c>
      <c r="E11" s="166">
        <v>47606</v>
      </c>
      <c r="F11" s="158">
        <f t="shared" si="1"/>
        <v>93.97157520726411</v>
      </c>
      <c r="G11" s="168">
        <f t="shared" si="2"/>
        <v>-8488</v>
      </c>
      <c r="H11" s="164">
        <f t="shared" si="0"/>
        <v>-15.131743145434449</v>
      </c>
    </row>
    <row r="12" spans="1:8" ht="20.25" customHeight="1">
      <c r="A12" s="162" t="s">
        <v>20</v>
      </c>
      <c r="B12" s="166">
        <v>23632</v>
      </c>
      <c r="C12" s="167">
        <v>25010</v>
      </c>
      <c r="D12" s="167">
        <v>10120</v>
      </c>
      <c r="E12" s="166">
        <v>10091</v>
      </c>
      <c r="F12" s="158">
        <f t="shared" si="1"/>
        <v>99.71343873517786</v>
      </c>
      <c r="G12" s="168">
        <f t="shared" si="2"/>
        <v>-13541</v>
      </c>
      <c r="H12" s="164">
        <f t="shared" si="0"/>
        <v>-57.29942450914015</v>
      </c>
    </row>
    <row r="13" spans="1:8" ht="20.25" customHeight="1">
      <c r="A13" s="162" t="s">
        <v>21</v>
      </c>
      <c r="B13" s="166">
        <v>187</v>
      </c>
      <c r="C13" s="167">
        <v>240</v>
      </c>
      <c r="D13" s="167">
        <v>10</v>
      </c>
      <c r="E13" s="166">
        <v>6</v>
      </c>
      <c r="F13" s="158">
        <f t="shared" si="1"/>
        <v>60</v>
      </c>
      <c r="G13" s="168">
        <f t="shared" si="2"/>
        <v>-181</v>
      </c>
      <c r="H13" s="164">
        <f t="shared" si="0"/>
        <v>-96.79144385026738</v>
      </c>
    </row>
    <row r="14" spans="1:8" ht="20.25" customHeight="1">
      <c r="A14" s="169" t="s">
        <v>22</v>
      </c>
      <c r="B14" s="166">
        <v>16756</v>
      </c>
      <c r="C14" s="167">
        <v>13390</v>
      </c>
      <c r="D14" s="167">
        <v>13780</v>
      </c>
      <c r="E14" s="166">
        <v>15654</v>
      </c>
      <c r="F14" s="158">
        <f t="shared" si="1"/>
        <v>113.59941944847604</v>
      </c>
      <c r="G14" s="168">
        <f t="shared" si="2"/>
        <v>-1102</v>
      </c>
      <c r="H14" s="164">
        <f t="shared" si="0"/>
        <v>-6.5767486273573645</v>
      </c>
    </row>
    <row r="15" spans="1:8" ht="20.25" customHeight="1">
      <c r="A15" s="169" t="s">
        <v>23</v>
      </c>
      <c r="B15" s="166">
        <v>8438</v>
      </c>
      <c r="C15" s="167">
        <v>8965</v>
      </c>
      <c r="D15" s="167">
        <v>8700</v>
      </c>
      <c r="E15" s="166">
        <v>8191</v>
      </c>
      <c r="F15" s="158">
        <f t="shared" si="1"/>
        <v>94.14942528735632</v>
      </c>
      <c r="G15" s="168">
        <f t="shared" si="2"/>
        <v>-247</v>
      </c>
      <c r="H15" s="164">
        <f t="shared" si="0"/>
        <v>-2.9272339416923443</v>
      </c>
    </row>
    <row r="16" spans="1:8" ht="20.25" customHeight="1">
      <c r="A16" s="169" t="s">
        <v>24</v>
      </c>
      <c r="B16" s="166">
        <v>4989</v>
      </c>
      <c r="C16" s="167">
        <v>4810</v>
      </c>
      <c r="D16" s="167">
        <v>5800</v>
      </c>
      <c r="E16" s="166">
        <v>5513</v>
      </c>
      <c r="F16" s="158">
        <f t="shared" si="1"/>
        <v>95.05172413793103</v>
      </c>
      <c r="G16" s="168">
        <f t="shared" si="2"/>
        <v>524</v>
      </c>
      <c r="H16" s="164">
        <f t="shared" si="0"/>
        <v>10.503106835037082</v>
      </c>
    </row>
    <row r="17" spans="1:8" ht="20.25" customHeight="1">
      <c r="A17" s="169" t="s">
        <v>25</v>
      </c>
      <c r="B17" s="166">
        <v>11031</v>
      </c>
      <c r="C17" s="167">
        <v>13800</v>
      </c>
      <c r="D17" s="167">
        <v>11270</v>
      </c>
      <c r="E17" s="166">
        <v>10955</v>
      </c>
      <c r="F17" s="158">
        <f t="shared" si="1"/>
        <v>97.20496894409938</v>
      </c>
      <c r="G17" s="168">
        <f t="shared" si="2"/>
        <v>-76</v>
      </c>
      <c r="H17" s="164">
        <f t="shared" si="0"/>
        <v>-0.6889674553530958</v>
      </c>
    </row>
    <row r="18" spans="1:8" ht="20.25" customHeight="1">
      <c r="A18" s="169" t="s">
        <v>26</v>
      </c>
      <c r="B18" s="166">
        <v>23193</v>
      </c>
      <c r="C18" s="167">
        <v>23900</v>
      </c>
      <c r="D18" s="167">
        <v>18800</v>
      </c>
      <c r="E18" s="166">
        <v>16692</v>
      </c>
      <c r="F18" s="158">
        <f t="shared" si="1"/>
        <v>88.78723404255318</v>
      </c>
      <c r="G18" s="168">
        <f t="shared" si="2"/>
        <v>-6501</v>
      </c>
      <c r="H18" s="164">
        <f t="shared" si="0"/>
        <v>-28.030009054456084</v>
      </c>
    </row>
    <row r="19" spans="1:8" ht="20.25" customHeight="1">
      <c r="A19" s="169" t="s">
        <v>27</v>
      </c>
      <c r="B19" s="166">
        <v>3281</v>
      </c>
      <c r="C19" s="170">
        <v>3300</v>
      </c>
      <c r="D19" s="170">
        <v>3500</v>
      </c>
      <c r="E19" s="166">
        <v>3656</v>
      </c>
      <c r="F19" s="158">
        <f t="shared" si="1"/>
        <v>104.45714285714286</v>
      </c>
      <c r="G19" s="168">
        <f t="shared" si="2"/>
        <v>375</v>
      </c>
      <c r="H19" s="164">
        <f t="shared" si="0"/>
        <v>11.429442243218531</v>
      </c>
    </row>
    <row r="20" spans="1:8" ht="20.25" customHeight="1">
      <c r="A20" s="171" t="s">
        <v>28</v>
      </c>
      <c r="B20" s="166">
        <v>3450</v>
      </c>
      <c r="C20" s="170">
        <v>3000</v>
      </c>
      <c r="D20" s="170">
        <v>2600</v>
      </c>
      <c r="E20" s="166">
        <v>2021</v>
      </c>
      <c r="F20" s="158">
        <f t="shared" si="1"/>
        <v>77.73076923076923</v>
      </c>
      <c r="G20" s="168">
        <f t="shared" si="2"/>
        <v>-1429</v>
      </c>
      <c r="H20" s="164">
        <f t="shared" si="0"/>
        <v>-41.42028985507246</v>
      </c>
    </row>
    <row r="21" spans="1:8" ht="20.25" customHeight="1">
      <c r="A21" s="169" t="s">
        <v>29</v>
      </c>
      <c r="B21" s="166">
        <v>10508</v>
      </c>
      <c r="C21" s="167">
        <v>10000</v>
      </c>
      <c r="D21" s="167">
        <v>10300</v>
      </c>
      <c r="E21" s="166">
        <v>11227</v>
      </c>
      <c r="F21" s="158">
        <f t="shared" si="1"/>
        <v>109.00000000000001</v>
      </c>
      <c r="G21" s="168">
        <f t="shared" si="2"/>
        <v>719</v>
      </c>
      <c r="H21" s="164">
        <f t="shared" si="0"/>
        <v>6.842405786067758</v>
      </c>
    </row>
    <row r="22" spans="1:8" ht="20.25" customHeight="1">
      <c r="A22" s="169" t="s">
        <v>30</v>
      </c>
      <c r="B22" s="166">
        <v>265</v>
      </c>
      <c r="C22" s="167">
        <v>230</v>
      </c>
      <c r="D22" s="167">
        <v>280</v>
      </c>
      <c r="E22" s="166">
        <v>244</v>
      </c>
      <c r="F22" s="158">
        <f t="shared" si="1"/>
        <v>87.14285714285714</v>
      </c>
      <c r="G22" s="168">
        <f t="shared" si="2"/>
        <v>-21</v>
      </c>
      <c r="H22" s="164">
        <f t="shared" si="0"/>
        <v>-7.9245283018867925</v>
      </c>
    </row>
    <row r="23" spans="1:8" ht="20.25" customHeight="1">
      <c r="A23" s="169" t="s">
        <v>31</v>
      </c>
      <c r="B23" s="172">
        <v>-4</v>
      </c>
      <c r="C23" s="173"/>
      <c r="D23" s="173"/>
      <c r="E23" s="172">
        <v>-6</v>
      </c>
      <c r="F23" s="158"/>
      <c r="G23" s="168">
        <f t="shared" si="2"/>
        <v>-2</v>
      </c>
      <c r="H23" s="164">
        <f t="shared" si="0"/>
        <v>50</v>
      </c>
    </row>
    <row r="24" spans="1:8" ht="20.25" customHeight="1">
      <c r="A24" s="174" t="s">
        <v>32</v>
      </c>
      <c r="B24" s="161">
        <f>SUM(B25:B30)</f>
        <v>61091</v>
      </c>
      <c r="C24" s="161">
        <f>SUM(C25:C30)</f>
        <v>63000</v>
      </c>
      <c r="D24" s="161">
        <f>SUM(D25:D30)</f>
        <v>54000</v>
      </c>
      <c r="E24" s="175">
        <f>SUM(E25:E30)</f>
        <v>57112</v>
      </c>
      <c r="F24" s="158">
        <f t="shared" si="1"/>
        <v>105.76296296296297</v>
      </c>
      <c r="G24" s="161">
        <f>SUM(G25:G30)</f>
        <v>-3979</v>
      </c>
      <c r="H24" s="159">
        <f t="shared" si="0"/>
        <v>-6.513234355306019</v>
      </c>
    </row>
    <row r="25" spans="1:8" ht="20.25" customHeight="1">
      <c r="A25" s="162" t="s">
        <v>33</v>
      </c>
      <c r="B25" s="166">
        <v>39894</v>
      </c>
      <c r="C25" s="167">
        <v>37100</v>
      </c>
      <c r="D25" s="167">
        <v>27600</v>
      </c>
      <c r="E25" s="166">
        <v>28870</v>
      </c>
      <c r="F25" s="158">
        <f t="shared" si="1"/>
        <v>104.60144927536233</v>
      </c>
      <c r="G25" s="168">
        <f aca="true" t="shared" si="3" ref="G25:G30">E25-B25</f>
        <v>-11024</v>
      </c>
      <c r="H25" s="164">
        <f t="shared" si="0"/>
        <v>-27.633228054344013</v>
      </c>
    </row>
    <row r="26" spans="1:8" ht="20.25" customHeight="1">
      <c r="A26" s="176" t="s">
        <v>34</v>
      </c>
      <c r="B26" s="166">
        <v>5714</v>
      </c>
      <c r="C26" s="167">
        <v>7600</v>
      </c>
      <c r="D26" s="167">
        <v>7660</v>
      </c>
      <c r="E26" s="166">
        <v>8084</v>
      </c>
      <c r="F26" s="158">
        <f t="shared" si="1"/>
        <v>105.53524804177545</v>
      </c>
      <c r="G26" s="168">
        <f t="shared" si="3"/>
        <v>2370</v>
      </c>
      <c r="H26" s="164">
        <f t="shared" si="0"/>
        <v>41.47707385369269</v>
      </c>
    </row>
    <row r="27" spans="1:8" ht="20.25" customHeight="1">
      <c r="A27" s="176" t="s">
        <v>35</v>
      </c>
      <c r="B27" s="166">
        <v>4597</v>
      </c>
      <c r="C27" s="170">
        <v>6000</v>
      </c>
      <c r="D27" s="170">
        <v>5200</v>
      </c>
      <c r="E27" s="166">
        <v>5549</v>
      </c>
      <c r="F27" s="158">
        <f t="shared" si="1"/>
        <v>106.71153846153847</v>
      </c>
      <c r="G27" s="168">
        <f t="shared" si="3"/>
        <v>952</v>
      </c>
      <c r="H27" s="164">
        <f t="shared" si="0"/>
        <v>20.70915814661736</v>
      </c>
    </row>
    <row r="28" spans="1:8" ht="38.25" customHeight="1">
      <c r="A28" s="177" t="s">
        <v>36</v>
      </c>
      <c r="B28" s="166">
        <v>10468</v>
      </c>
      <c r="C28" s="167">
        <v>12110</v>
      </c>
      <c r="D28" s="167">
        <v>13300</v>
      </c>
      <c r="E28" s="166">
        <v>13981</v>
      </c>
      <c r="F28" s="158">
        <f t="shared" si="1"/>
        <v>105.1203007518797</v>
      </c>
      <c r="G28" s="168">
        <f t="shared" si="3"/>
        <v>3513</v>
      </c>
      <c r="H28" s="164">
        <f t="shared" si="0"/>
        <v>33.55941918226977</v>
      </c>
    </row>
    <row r="29" spans="1:8" ht="21" customHeight="1">
      <c r="A29" s="177" t="s">
        <v>37</v>
      </c>
      <c r="B29" s="166">
        <v>101</v>
      </c>
      <c r="C29" s="167">
        <v>110</v>
      </c>
      <c r="D29" s="167">
        <v>110</v>
      </c>
      <c r="E29" s="166">
        <v>99</v>
      </c>
      <c r="F29" s="158">
        <f t="shared" si="1"/>
        <v>90</v>
      </c>
      <c r="G29" s="168">
        <f t="shared" si="3"/>
        <v>-2</v>
      </c>
      <c r="H29" s="164">
        <f t="shared" si="0"/>
        <v>-1.9801980198019802</v>
      </c>
    </row>
    <row r="30" spans="1:8" ht="20.25" customHeight="1">
      <c r="A30" s="178" t="s">
        <v>38</v>
      </c>
      <c r="B30" s="166">
        <v>317</v>
      </c>
      <c r="C30" s="170">
        <v>80</v>
      </c>
      <c r="D30" s="170">
        <v>130</v>
      </c>
      <c r="E30" s="166">
        <v>529</v>
      </c>
      <c r="F30" s="158">
        <f t="shared" si="1"/>
        <v>406.9230769230769</v>
      </c>
      <c r="G30" s="168">
        <f t="shared" si="3"/>
        <v>212</v>
      </c>
      <c r="H30" s="164">
        <f t="shared" si="0"/>
        <v>66.8769716088328</v>
      </c>
    </row>
    <row r="31" spans="1:8" ht="20.25" customHeight="1">
      <c r="A31" s="179" t="s">
        <v>39</v>
      </c>
      <c r="B31" s="161">
        <f>SUM(B32:B36)</f>
        <v>410606</v>
      </c>
      <c r="C31" s="161">
        <f>SUM(C32:C36)</f>
        <v>424440</v>
      </c>
      <c r="D31" s="161">
        <f>SUM(D32:D36)</f>
        <v>420410</v>
      </c>
      <c r="E31" s="175">
        <f>SUM(E32:E36)</f>
        <v>415597</v>
      </c>
      <c r="F31" s="158">
        <f t="shared" si="1"/>
        <v>98.85516519588022</v>
      </c>
      <c r="G31" s="161">
        <f>SUM(G32:G36)</f>
        <v>4991</v>
      </c>
      <c r="H31" s="159">
        <f t="shared" si="0"/>
        <v>1.2155204746155681</v>
      </c>
    </row>
    <row r="32" spans="1:8" ht="20.25" customHeight="1">
      <c r="A32" s="180" t="s">
        <v>40</v>
      </c>
      <c r="B32" s="166">
        <v>156377</v>
      </c>
      <c r="C32" s="170">
        <v>155205</v>
      </c>
      <c r="D32" s="170">
        <v>140160</v>
      </c>
      <c r="E32" s="166">
        <v>157270</v>
      </c>
      <c r="F32" s="158">
        <f t="shared" si="1"/>
        <v>112.20747716894977</v>
      </c>
      <c r="G32" s="168">
        <f>E32-B32</f>
        <v>893</v>
      </c>
      <c r="H32" s="164">
        <f t="shared" si="0"/>
        <v>0.5710558458085269</v>
      </c>
    </row>
    <row r="33" spans="1:8" ht="20.25" customHeight="1">
      <c r="A33" s="180" t="s">
        <v>41</v>
      </c>
      <c r="B33" s="166">
        <v>126629</v>
      </c>
      <c r="C33" s="167">
        <v>130000</v>
      </c>
      <c r="D33" s="167">
        <v>180340</v>
      </c>
      <c r="E33" s="166">
        <v>164609</v>
      </c>
      <c r="F33" s="158">
        <f t="shared" si="1"/>
        <v>91.2770322723744</v>
      </c>
      <c r="G33" s="168">
        <f>E33-B33</f>
        <v>37980</v>
      </c>
      <c r="H33" s="164">
        <f t="shared" si="0"/>
        <v>29.9931295358883</v>
      </c>
    </row>
    <row r="34" spans="1:8" ht="20.25" customHeight="1">
      <c r="A34" s="180" t="s">
        <v>42</v>
      </c>
      <c r="B34" s="166">
        <v>84141</v>
      </c>
      <c r="C34" s="170">
        <v>92910</v>
      </c>
      <c r="D34" s="170">
        <v>75990</v>
      </c>
      <c r="E34" s="166">
        <v>71409</v>
      </c>
      <c r="F34" s="158">
        <f t="shared" si="1"/>
        <v>93.97157520726411</v>
      </c>
      <c r="G34" s="168">
        <f>E34-B34</f>
        <v>-12732</v>
      </c>
      <c r="H34" s="164">
        <f t="shared" si="0"/>
        <v>-15.131743145434449</v>
      </c>
    </row>
    <row r="35" spans="1:8" ht="20.25" customHeight="1">
      <c r="A35" s="180" t="s">
        <v>43</v>
      </c>
      <c r="B35" s="166">
        <v>35448</v>
      </c>
      <c r="C35" s="170">
        <v>37515</v>
      </c>
      <c r="D35" s="170">
        <v>15180</v>
      </c>
      <c r="E35" s="166">
        <v>15135</v>
      </c>
      <c r="F35" s="158">
        <f t="shared" si="1"/>
        <v>99.70355731225297</v>
      </c>
      <c r="G35" s="168">
        <f>E35-B35</f>
        <v>-20313</v>
      </c>
      <c r="H35" s="164">
        <f t="shared" si="0"/>
        <v>-57.303656059580234</v>
      </c>
    </row>
    <row r="36" spans="1:8" ht="20.25" customHeight="1">
      <c r="A36" s="180" t="s">
        <v>44</v>
      </c>
      <c r="B36" s="166">
        <v>8011</v>
      </c>
      <c r="C36" s="170">
        <v>8810</v>
      </c>
      <c r="D36" s="170">
        <v>8740</v>
      </c>
      <c r="E36" s="166">
        <v>7174</v>
      </c>
      <c r="F36" s="158">
        <f t="shared" si="1"/>
        <v>82.08237986270022</v>
      </c>
      <c r="G36" s="168">
        <f>E36-B36</f>
        <v>-837</v>
      </c>
      <c r="H36" s="164">
        <f t="shared" si="0"/>
        <v>-10.448133816002995</v>
      </c>
    </row>
    <row r="37" spans="1:8" ht="20.25" customHeight="1">
      <c r="A37" s="181" t="s">
        <v>45</v>
      </c>
      <c r="B37" s="161">
        <f>B6+B31</f>
        <v>789894</v>
      </c>
      <c r="C37" s="161">
        <f>C6+C31</f>
        <v>811230</v>
      </c>
      <c r="D37" s="161">
        <f>D6+D31</f>
        <v>750390</v>
      </c>
      <c r="E37" s="175">
        <f>E6+E31</f>
        <v>761829</v>
      </c>
      <c r="F37" s="158">
        <f t="shared" si="1"/>
        <v>101.52440730819974</v>
      </c>
      <c r="G37" s="161">
        <f>G6+G31</f>
        <v>-28065</v>
      </c>
      <c r="H37" s="159">
        <f t="shared" si="0"/>
        <v>-3.553008378339372</v>
      </c>
    </row>
    <row r="39" ht="13.5">
      <c r="G39" s="182"/>
    </row>
    <row r="41" ht="13.5">
      <c r="E41" s="183"/>
    </row>
  </sheetData>
  <sheetProtection/>
  <mergeCells count="6">
    <mergeCell ref="A2:H2"/>
    <mergeCell ref="E4:F4"/>
    <mergeCell ref="G4:H4"/>
    <mergeCell ref="A4:A5"/>
    <mergeCell ref="B4:B5"/>
    <mergeCell ref="C4:C5"/>
  </mergeCells>
  <printOptions horizontalCentered="1"/>
  <pageMargins left="0.15748031496062992" right="0.1968503937007874" top="0.35433070866141736" bottom="0.35433070866141736" header="0.31496062992125984" footer="0.31496062992125984"/>
  <pageSetup firstPageNumber="14" useFirstPageNumber="1" horizontalDpi="600" verticalDpi="600" orientation="portrait" paperSize="9" scale="90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1"/>
  <sheetViews>
    <sheetView view="pageBreakPreview" zoomScaleSheetLayoutView="100" zoomScalePageLayoutView="0" workbookViewId="0" topLeftCell="A1">
      <pane ySplit="5" topLeftCell="A9" activePane="bottomLeft" state="frozen"/>
      <selection pane="topLeft" activeCell="A1" sqref="A1"/>
      <selection pane="bottomLeft" activeCell="A4" sqref="A4:A5"/>
    </sheetView>
  </sheetViews>
  <sheetFormatPr defaultColWidth="10.00390625" defaultRowHeight="15"/>
  <cols>
    <col min="1" max="1" width="33.28125" style="123" customWidth="1"/>
    <col min="2" max="3" width="11.421875" style="124" customWidth="1"/>
    <col min="4" max="4" width="12.421875" style="124" customWidth="1"/>
    <col min="5" max="5" width="11.421875" style="124" customWidth="1"/>
    <col min="6" max="6" width="12.28125" style="125" customWidth="1"/>
    <col min="7" max="7" width="10.140625" style="124" customWidth="1"/>
    <col min="8" max="8" width="17.421875" style="123" customWidth="1"/>
    <col min="9" max="16384" width="10.00390625" style="123" customWidth="1"/>
  </cols>
  <sheetData>
    <row r="1" spans="1:8" ht="20.25">
      <c r="A1" s="126" t="s">
        <v>46</v>
      </c>
      <c r="B1" s="127"/>
      <c r="C1" s="127"/>
      <c r="D1" s="127"/>
      <c r="E1" s="127"/>
      <c r="F1" s="128"/>
      <c r="G1" s="127"/>
      <c r="H1" s="129"/>
    </row>
    <row r="2" spans="1:8" s="122" customFormat="1" ht="27">
      <c r="A2" s="191" t="s">
        <v>47</v>
      </c>
      <c r="B2" s="191"/>
      <c r="C2" s="191"/>
      <c r="D2" s="191"/>
      <c r="E2" s="191"/>
      <c r="F2" s="191"/>
      <c r="G2" s="191"/>
      <c r="H2" s="130"/>
    </row>
    <row r="3" spans="1:8" ht="21.75" customHeight="1">
      <c r="A3" s="129"/>
      <c r="B3" s="127"/>
      <c r="C3" s="127"/>
      <c r="D3" s="127"/>
      <c r="E3" s="127"/>
      <c r="F3" s="131" t="s">
        <v>2</v>
      </c>
      <c r="G3" s="127"/>
      <c r="H3" s="129"/>
    </row>
    <row r="4" spans="1:8" ht="22.5" customHeight="1">
      <c r="A4" s="193" t="s">
        <v>48</v>
      </c>
      <c r="B4" s="132" t="s">
        <v>49</v>
      </c>
      <c r="C4" s="132" t="s">
        <v>6</v>
      </c>
      <c r="D4" s="62" t="s">
        <v>6</v>
      </c>
      <c r="E4" s="186" t="s">
        <v>7</v>
      </c>
      <c r="F4" s="187"/>
      <c r="G4" s="195" t="s">
        <v>50</v>
      </c>
      <c r="H4" s="195" t="s">
        <v>51</v>
      </c>
    </row>
    <row r="5" spans="1:8" ht="27" customHeight="1">
      <c r="A5" s="194"/>
      <c r="B5" s="133" t="s">
        <v>52</v>
      </c>
      <c r="C5" s="133" t="s">
        <v>53</v>
      </c>
      <c r="D5" s="134" t="s">
        <v>9</v>
      </c>
      <c r="E5" s="96" t="s">
        <v>10</v>
      </c>
      <c r="F5" s="135" t="s">
        <v>11</v>
      </c>
      <c r="G5" s="196"/>
      <c r="H5" s="196"/>
    </row>
    <row r="6" spans="1:8" ht="18.75" customHeight="1">
      <c r="A6" s="136" t="s">
        <v>54</v>
      </c>
      <c r="B6" s="137">
        <v>41791</v>
      </c>
      <c r="C6" s="137">
        <v>43869</v>
      </c>
      <c r="D6" s="137">
        <v>43511</v>
      </c>
      <c r="E6" s="137">
        <v>41906</v>
      </c>
      <c r="F6" s="138">
        <f>E6/D6*100</f>
        <v>96.31127760796122</v>
      </c>
      <c r="G6" s="139">
        <f>(E6-B6)/B6*100</f>
        <v>0.27517886626307103</v>
      </c>
      <c r="H6" s="140"/>
    </row>
    <row r="7" spans="1:8" ht="18.75" customHeight="1">
      <c r="A7" s="136" t="s">
        <v>55</v>
      </c>
      <c r="B7" s="141">
        <v>587</v>
      </c>
      <c r="C7" s="141">
        <v>286</v>
      </c>
      <c r="D7" s="141">
        <v>286</v>
      </c>
      <c r="E7" s="141">
        <v>355</v>
      </c>
      <c r="F7" s="138">
        <f aca="true" t="shared" si="0" ref="F7:F29">E7/D7*100</f>
        <v>124.12587412587412</v>
      </c>
      <c r="G7" s="139">
        <f aca="true" t="shared" si="1" ref="G7:G29">(E7-B7)/B7*100</f>
        <v>-39.522998296422486</v>
      </c>
      <c r="H7" s="142"/>
    </row>
    <row r="8" spans="1:8" ht="18.75" customHeight="1">
      <c r="A8" s="136" t="s">
        <v>56</v>
      </c>
      <c r="B8" s="141">
        <v>27983</v>
      </c>
      <c r="C8" s="141">
        <v>29189</v>
      </c>
      <c r="D8" s="141">
        <v>33402</v>
      </c>
      <c r="E8" s="141">
        <v>34338</v>
      </c>
      <c r="F8" s="138">
        <f t="shared" si="0"/>
        <v>102.80222741153224</v>
      </c>
      <c r="G8" s="139">
        <f t="shared" si="1"/>
        <v>22.710216917414144</v>
      </c>
      <c r="H8" s="142"/>
    </row>
    <row r="9" spans="1:9" ht="18.75" customHeight="1">
      <c r="A9" s="136" t="s">
        <v>57</v>
      </c>
      <c r="B9" s="141">
        <v>135696</v>
      </c>
      <c r="C9" s="141">
        <v>132150</v>
      </c>
      <c r="D9" s="141">
        <v>134385</v>
      </c>
      <c r="E9" s="141">
        <v>136117</v>
      </c>
      <c r="F9" s="138">
        <f t="shared" si="0"/>
        <v>101.28883431930646</v>
      </c>
      <c r="G9" s="139">
        <f t="shared" si="1"/>
        <v>0.310252328734819</v>
      </c>
      <c r="H9" s="143"/>
      <c r="I9" s="149"/>
    </row>
    <row r="10" spans="1:9" ht="18.75" customHeight="1">
      <c r="A10" s="136" t="s">
        <v>58</v>
      </c>
      <c r="B10" s="141">
        <v>10930</v>
      </c>
      <c r="C10" s="141">
        <v>10401</v>
      </c>
      <c r="D10" s="141">
        <v>10351</v>
      </c>
      <c r="E10" s="141">
        <v>10960</v>
      </c>
      <c r="F10" s="138">
        <f t="shared" si="0"/>
        <v>105.88348951792096</v>
      </c>
      <c r="G10" s="139">
        <f t="shared" si="1"/>
        <v>0.2744739249771272</v>
      </c>
      <c r="H10" s="140"/>
      <c r="I10" s="149"/>
    </row>
    <row r="11" spans="1:9" ht="18.75" customHeight="1">
      <c r="A11" s="136" t="s">
        <v>59</v>
      </c>
      <c r="B11" s="141">
        <v>7522</v>
      </c>
      <c r="C11" s="141">
        <v>7876</v>
      </c>
      <c r="D11" s="141">
        <v>7806</v>
      </c>
      <c r="E11" s="141">
        <v>7560</v>
      </c>
      <c r="F11" s="138">
        <f t="shared" si="0"/>
        <v>96.84857801691007</v>
      </c>
      <c r="G11" s="139">
        <f t="shared" si="1"/>
        <v>0.5051847912789151</v>
      </c>
      <c r="H11" s="143"/>
      <c r="I11" s="149"/>
    </row>
    <row r="12" spans="1:9" ht="18.75" customHeight="1">
      <c r="A12" s="136" t="s">
        <v>60</v>
      </c>
      <c r="B12" s="141">
        <v>72612</v>
      </c>
      <c r="C12" s="141">
        <v>68607</v>
      </c>
      <c r="D12" s="141">
        <v>63377</v>
      </c>
      <c r="E12" s="141">
        <v>82679</v>
      </c>
      <c r="F12" s="138">
        <f t="shared" si="0"/>
        <v>130.45584360256876</v>
      </c>
      <c r="G12" s="139">
        <f t="shared" si="1"/>
        <v>13.864099597862612</v>
      </c>
      <c r="H12" s="142"/>
      <c r="I12" s="149"/>
    </row>
    <row r="13" spans="1:9" ht="18.75" customHeight="1">
      <c r="A13" s="136" t="s">
        <v>61</v>
      </c>
      <c r="B13" s="141">
        <v>52308</v>
      </c>
      <c r="C13" s="141">
        <v>50365</v>
      </c>
      <c r="D13" s="141">
        <v>49091</v>
      </c>
      <c r="E13" s="141">
        <v>57591</v>
      </c>
      <c r="F13" s="138">
        <f t="shared" si="0"/>
        <v>117.31478275040233</v>
      </c>
      <c r="G13" s="139">
        <f t="shared" si="1"/>
        <v>10.09979353062629</v>
      </c>
      <c r="H13" s="143"/>
      <c r="I13" s="149"/>
    </row>
    <row r="14" spans="1:9" ht="18.75" customHeight="1">
      <c r="A14" s="136" t="s">
        <v>62</v>
      </c>
      <c r="B14" s="141">
        <v>25950</v>
      </c>
      <c r="C14" s="141">
        <v>19671</v>
      </c>
      <c r="D14" s="141">
        <v>16048</v>
      </c>
      <c r="E14" s="141">
        <v>25980</v>
      </c>
      <c r="F14" s="138">
        <f t="shared" si="0"/>
        <v>161.88933200398802</v>
      </c>
      <c r="G14" s="139">
        <f t="shared" si="1"/>
        <v>0.11560693641618498</v>
      </c>
      <c r="H14" s="140"/>
      <c r="I14" s="149"/>
    </row>
    <row r="15" spans="1:9" ht="18.75" customHeight="1">
      <c r="A15" s="136" t="s">
        <v>63</v>
      </c>
      <c r="B15" s="141">
        <v>21227</v>
      </c>
      <c r="C15" s="141">
        <v>12372</v>
      </c>
      <c r="D15" s="141">
        <v>16731</v>
      </c>
      <c r="E15" s="141">
        <v>12898</v>
      </c>
      <c r="F15" s="138">
        <f t="shared" si="0"/>
        <v>77.09043093658478</v>
      </c>
      <c r="G15" s="139">
        <f t="shared" si="1"/>
        <v>-39.23776322607999</v>
      </c>
      <c r="H15" s="143"/>
      <c r="I15" s="149"/>
    </row>
    <row r="16" spans="1:9" ht="18.75" customHeight="1">
      <c r="A16" s="136" t="s">
        <v>64</v>
      </c>
      <c r="B16" s="141">
        <v>60315</v>
      </c>
      <c r="C16" s="141">
        <v>33641</v>
      </c>
      <c r="D16" s="141">
        <v>30284</v>
      </c>
      <c r="E16" s="141">
        <v>60544</v>
      </c>
      <c r="F16" s="138">
        <f t="shared" si="0"/>
        <v>199.92075023114515</v>
      </c>
      <c r="G16" s="139">
        <f t="shared" si="1"/>
        <v>0.3796733814142419</v>
      </c>
      <c r="H16" s="144"/>
      <c r="I16" s="149"/>
    </row>
    <row r="17" spans="1:9" ht="18.75" customHeight="1">
      <c r="A17" s="136" t="s">
        <v>65</v>
      </c>
      <c r="B17" s="141">
        <v>9263</v>
      </c>
      <c r="C17" s="141">
        <v>9573</v>
      </c>
      <c r="D17" s="141">
        <v>5073</v>
      </c>
      <c r="E17" s="141">
        <v>12326</v>
      </c>
      <c r="F17" s="138">
        <f t="shared" si="0"/>
        <v>242.97260003942444</v>
      </c>
      <c r="G17" s="139">
        <f t="shared" si="1"/>
        <v>33.06704091547015</v>
      </c>
      <c r="H17" s="143"/>
      <c r="I17" s="149"/>
    </row>
    <row r="18" spans="1:9" ht="18.75" customHeight="1">
      <c r="A18" s="136" t="s">
        <v>66</v>
      </c>
      <c r="B18" s="141">
        <v>45207</v>
      </c>
      <c r="C18" s="141">
        <v>42482</v>
      </c>
      <c r="D18" s="141">
        <v>37288</v>
      </c>
      <c r="E18" s="141">
        <v>21377</v>
      </c>
      <c r="F18" s="138">
        <f t="shared" si="0"/>
        <v>57.3294357434027</v>
      </c>
      <c r="G18" s="139">
        <f t="shared" si="1"/>
        <v>-52.71307540867565</v>
      </c>
      <c r="H18" s="144"/>
      <c r="I18" s="149"/>
    </row>
    <row r="19" spans="1:9" ht="18.75" customHeight="1">
      <c r="A19" s="136" t="s">
        <v>67</v>
      </c>
      <c r="B19" s="141">
        <v>2446</v>
      </c>
      <c r="C19" s="141">
        <v>1904</v>
      </c>
      <c r="D19" s="141">
        <v>1837</v>
      </c>
      <c r="E19" s="141">
        <v>3903</v>
      </c>
      <c r="F19" s="138">
        <f t="shared" si="0"/>
        <v>212.46597713663581</v>
      </c>
      <c r="G19" s="139">
        <f t="shared" si="1"/>
        <v>59.56663941128373</v>
      </c>
      <c r="H19" s="144"/>
      <c r="I19" s="149"/>
    </row>
    <row r="20" spans="1:9" ht="18.75" customHeight="1">
      <c r="A20" s="136" t="s">
        <v>68</v>
      </c>
      <c r="B20" s="141">
        <v>420</v>
      </c>
      <c r="C20" s="141"/>
      <c r="D20" s="141"/>
      <c r="E20" s="141">
        <v>2130</v>
      </c>
      <c r="F20" s="138"/>
      <c r="G20" s="139">
        <f t="shared" si="1"/>
        <v>407.1428571428571</v>
      </c>
      <c r="H20" s="144"/>
      <c r="I20" s="149"/>
    </row>
    <row r="21" spans="1:9" ht="18.75" customHeight="1">
      <c r="A21" s="136" t="s">
        <v>69</v>
      </c>
      <c r="B21" s="141">
        <v>4530</v>
      </c>
      <c r="C21" s="141">
        <v>7699</v>
      </c>
      <c r="D21" s="141">
        <v>7196</v>
      </c>
      <c r="E21" s="141">
        <v>4592</v>
      </c>
      <c r="F21" s="138">
        <f t="shared" si="0"/>
        <v>63.81322957198443</v>
      </c>
      <c r="G21" s="139">
        <f t="shared" si="1"/>
        <v>1.3686534216335542</v>
      </c>
      <c r="H21" s="144"/>
      <c r="I21" s="149"/>
    </row>
    <row r="22" spans="1:9" ht="18.75" customHeight="1">
      <c r="A22" s="136" t="s">
        <v>70</v>
      </c>
      <c r="B22" s="141">
        <v>342</v>
      </c>
      <c r="C22" s="141"/>
      <c r="D22" s="141"/>
      <c r="E22" s="141">
        <v>4497</v>
      </c>
      <c r="F22" s="138"/>
      <c r="G22" s="139">
        <f t="shared" si="1"/>
        <v>1214.9122807017545</v>
      </c>
      <c r="H22" s="143"/>
      <c r="I22" s="149"/>
    </row>
    <row r="23" spans="1:9" ht="18.75" customHeight="1">
      <c r="A23" s="136" t="s">
        <v>71</v>
      </c>
      <c r="B23" s="141">
        <v>2444</v>
      </c>
      <c r="C23" s="141">
        <v>3573</v>
      </c>
      <c r="D23" s="141">
        <v>5567</v>
      </c>
      <c r="E23" s="141">
        <v>4936</v>
      </c>
      <c r="F23" s="138">
        <f t="shared" si="0"/>
        <v>88.66534938027662</v>
      </c>
      <c r="G23" s="139">
        <f t="shared" si="1"/>
        <v>101.96399345335516</v>
      </c>
      <c r="H23" s="143"/>
      <c r="I23" s="149"/>
    </row>
    <row r="24" spans="1:9" ht="18.75" customHeight="1">
      <c r="A24" s="136" t="s">
        <v>72</v>
      </c>
      <c r="B24" s="141">
        <v>1271</v>
      </c>
      <c r="C24" s="141">
        <v>1275</v>
      </c>
      <c r="D24" s="141">
        <v>1275</v>
      </c>
      <c r="E24" s="141">
        <v>1268</v>
      </c>
      <c r="F24" s="138">
        <f t="shared" si="0"/>
        <v>99.45098039215686</v>
      </c>
      <c r="G24" s="139">
        <f t="shared" si="1"/>
        <v>-0.23603461841070023</v>
      </c>
      <c r="H24" s="143"/>
      <c r="I24" s="149"/>
    </row>
    <row r="25" spans="1:9" ht="18.75" customHeight="1">
      <c r="A25" s="136" t="s">
        <v>73</v>
      </c>
      <c r="B25" s="141">
        <v>29119</v>
      </c>
      <c r="C25" s="141">
        <v>29748</v>
      </c>
      <c r="D25" s="141">
        <v>30065</v>
      </c>
      <c r="E25" s="141">
        <v>29264</v>
      </c>
      <c r="F25" s="138">
        <f t="shared" si="0"/>
        <v>97.33577249293198</v>
      </c>
      <c r="G25" s="139">
        <f t="shared" si="1"/>
        <v>0.4979566605996085</v>
      </c>
      <c r="H25" s="144"/>
      <c r="I25" s="149"/>
    </row>
    <row r="26" spans="1:9" ht="18.75" customHeight="1">
      <c r="A26" s="136" t="s">
        <v>74</v>
      </c>
      <c r="B26" s="141">
        <v>16</v>
      </c>
      <c r="C26" s="141">
        <v>55</v>
      </c>
      <c r="D26" s="141">
        <v>91</v>
      </c>
      <c r="E26" s="141">
        <v>91</v>
      </c>
      <c r="F26" s="138">
        <f t="shared" si="0"/>
        <v>100</v>
      </c>
      <c r="G26" s="139">
        <f t="shared" si="1"/>
        <v>468.75</v>
      </c>
      <c r="H26" s="144"/>
      <c r="I26" s="149"/>
    </row>
    <row r="27" spans="1:9" ht="18.75" customHeight="1">
      <c r="A27" s="136" t="s">
        <v>75</v>
      </c>
      <c r="B27" s="141">
        <v>179</v>
      </c>
      <c r="C27" s="141">
        <v>7066</v>
      </c>
      <c r="D27" s="141">
        <v>3166</v>
      </c>
      <c r="E27" s="141">
        <v>208</v>
      </c>
      <c r="F27" s="138">
        <f t="shared" si="0"/>
        <v>6.5698041692988</v>
      </c>
      <c r="G27" s="139">
        <f t="shared" si="1"/>
        <v>16.201117318435752</v>
      </c>
      <c r="H27" s="144"/>
      <c r="I27" s="149"/>
    </row>
    <row r="28" spans="1:9" ht="18.75" customHeight="1">
      <c r="A28" s="136" t="s">
        <v>76</v>
      </c>
      <c r="B28" s="141"/>
      <c r="C28" s="141">
        <v>8000</v>
      </c>
      <c r="D28" s="141">
        <v>8000</v>
      </c>
      <c r="E28" s="141"/>
      <c r="F28" s="138">
        <f t="shared" si="0"/>
        <v>0</v>
      </c>
      <c r="G28" s="139"/>
      <c r="H28" s="144"/>
      <c r="I28" s="149"/>
    </row>
    <row r="29" spans="1:9" ht="21.75" customHeight="1">
      <c r="A29" s="145" t="s">
        <v>77</v>
      </c>
      <c r="B29" s="146">
        <f>SUM(B6:B28)</f>
        <v>552158</v>
      </c>
      <c r="C29" s="146">
        <f>SUM(C6:C28)</f>
        <v>519802</v>
      </c>
      <c r="D29" s="146">
        <f>SUM(D6:D28)</f>
        <v>504830</v>
      </c>
      <c r="E29" s="146">
        <f>SUM(E6:E28)</f>
        <v>555520</v>
      </c>
      <c r="F29" s="147">
        <f t="shared" si="0"/>
        <v>110.04100390230374</v>
      </c>
      <c r="G29" s="148">
        <f t="shared" si="1"/>
        <v>0.6088836890889926</v>
      </c>
      <c r="H29" s="144"/>
      <c r="I29" s="149"/>
    </row>
    <row r="30" spans="1:9" ht="14.25">
      <c r="A30" s="192"/>
      <c r="B30" s="192"/>
      <c r="C30" s="192"/>
      <c r="D30" s="192"/>
      <c r="E30" s="192"/>
      <c r="F30" s="192"/>
      <c r="I30" s="149"/>
    </row>
    <row r="31" ht="14.25">
      <c r="I31" s="149"/>
    </row>
  </sheetData>
  <sheetProtection/>
  <mergeCells count="6">
    <mergeCell ref="A2:G2"/>
    <mergeCell ref="E4:F4"/>
    <mergeCell ref="A30:F30"/>
    <mergeCell ref="A4:A5"/>
    <mergeCell ref="G4:G5"/>
    <mergeCell ref="H4:H5"/>
  </mergeCells>
  <printOptions horizontalCentered="1"/>
  <pageMargins left="0.15748031496062992" right="0.1968503937007874" top="0.7480314960629921" bottom="0.7480314960629921" header="0.31496062992125984" footer="0.31496062992125984"/>
  <pageSetup firstPageNumber="15" useFirstPageNumber="1" fitToHeight="1" fitToWidth="1" horizontalDpi="200" verticalDpi="200" orientation="portrait" paperSize="9" scale="85" r:id="rId1"/>
  <headerFooter>
    <oddFooter>&amp;C-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9.140625" defaultRowHeight="15"/>
  <cols>
    <col min="1" max="1" width="30.57421875" style="89" customWidth="1"/>
    <col min="2" max="2" width="11.8515625" style="89" customWidth="1"/>
    <col min="3" max="3" width="11.57421875" style="89" customWidth="1"/>
    <col min="4" max="4" width="12.140625" style="89" customWidth="1"/>
    <col min="5" max="5" width="10.8515625" style="89" customWidth="1"/>
    <col min="6" max="6" width="8.421875" style="89" customWidth="1"/>
    <col min="7" max="7" width="13.421875" style="89" customWidth="1"/>
    <col min="8" max="8" width="10.7109375" style="90" customWidth="1"/>
    <col min="9" max="16384" width="9.00390625" style="89" customWidth="1"/>
  </cols>
  <sheetData>
    <row r="1" spans="1:8" ht="20.25" customHeight="1">
      <c r="A1" s="91" t="s">
        <v>78</v>
      </c>
      <c r="B1" s="91"/>
      <c r="C1" s="91"/>
      <c r="D1" s="91"/>
      <c r="E1" s="92"/>
      <c r="F1" s="92"/>
      <c r="G1" s="92"/>
      <c r="H1" s="93"/>
    </row>
    <row r="2" spans="1:9" ht="29.25" customHeight="1">
      <c r="A2" s="197" t="s">
        <v>79</v>
      </c>
      <c r="B2" s="197"/>
      <c r="C2" s="197"/>
      <c r="D2" s="197"/>
      <c r="E2" s="197"/>
      <c r="F2" s="197"/>
      <c r="G2" s="197"/>
      <c r="H2" s="197"/>
      <c r="I2" s="116"/>
    </row>
    <row r="3" spans="1:8" s="87" customFormat="1" ht="18" customHeight="1">
      <c r="A3" s="94"/>
      <c r="B3" s="94"/>
      <c r="C3" s="94"/>
      <c r="D3" s="94"/>
      <c r="E3" s="95"/>
      <c r="F3" s="198" t="s">
        <v>2</v>
      </c>
      <c r="G3" s="198"/>
      <c r="H3" s="198"/>
    </row>
    <row r="4" spans="1:15" s="87" customFormat="1" ht="19.5" customHeight="1">
      <c r="A4" s="199" t="s">
        <v>3</v>
      </c>
      <c r="B4" s="61" t="s">
        <v>49</v>
      </c>
      <c r="C4" s="200" t="s">
        <v>80</v>
      </c>
      <c r="D4" s="62" t="s">
        <v>6</v>
      </c>
      <c r="E4" s="186" t="s">
        <v>7</v>
      </c>
      <c r="F4" s="187"/>
      <c r="G4" s="188" t="s">
        <v>8</v>
      </c>
      <c r="H4" s="188"/>
      <c r="I4" s="117"/>
      <c r="O4" s="118"/>
    </row>
    <row r="5" spans="1:9" s="87" customFormat="1" ht="27" customHeight="1">
      <c r="A5" s="199"/>
      <c r="B5" s="64" t="s">
        <v>52</v>
      </c>
      <c r="C5" s="201"/>
      <c r="D5" s="65" t="s">
        <v>9</v>
      </c>
      <c r="E5" s="96" t="s">
        <v>10</v>
      </c>
      <c r="F5" s="66" t="s">
        <v>81</v>
      </c>
      <c r="G5" s="96" t="s">
        <v>12</v>
      </c>
      <c r="H5" s="96" t="s">
        <v>13</v>
      </c>
      <c r="I5" s="117"/>
    </row>
    <row r="6" spans="1:10" s="88" customFormat="1" ht="27" customHeight="1">
      <c r="A6" s="97" t="s">
        <v>82</v>
      </c>
      <c r="B6" s="79">
        <v>204163</v>
      </c>
      <c r="C6" s="98">
        <v>193800</v>
      </c>
      <c r="D6" s="99">
        <v>160800</v>
      </c>
      <c r="E6" s="79">
        <v>148081</v>
      </c>
      <c r="F6" s="100">
        <f aca="true" t="shared" si="0" ref="F6:F12">E6/D6*100</f>
        <v>92.09017412935323</v>
      </c>
      <c r="G6" s="101">
        <f>E6-B6</f>
        <v>-56082</v>
      </c>
      <c r="H6" s="102">
        <f aca="true" t="shared" si="1" ref="H6:H14">G6/B6*100</f>
        <v>-27.46922801878891</v>
      </c>
      <c r="I6" s="110"/>
      <c r="J6" s="119"/>
    </row>
    <row r="7" spans="1:10" s="88" customFormat="1" ht="27" customHeight="1">
      <c r="A7" s="97" t="s">
        <v>83</v>
      </c>
      <c r="B7" s="79">
        <v>2821</v>
      </c>
      <c r="C7" s="98">
        <v>4500</v>
      </c>
      <c r="D7" s="99">
        <v>2500</v>
      </c>
      <c r="E7" s="79"/>
      <c r="F7" s="100">
        <f t="shared" si="0"/>
        <v>0</v>
      </c>
      <c r="G7" s="101">
        <f aca="true" t="shared" si="2" ref="G7:G13">E7-B7</f>
        <v>-2821</v>
      </c>
      <c r="H7" s="102">
        <f t="shared" si="1"/>
        <v>-100</v>
      </c>
      <c r="I7" s="110"/>
      <c r="J7" s="119"/>
    </row>
    <row r="8" spans="1:10" s="88" customFormat="1" ht="27" customHeight="1">
      <c r="A8" s="97" t="s">
        <v>84</v>
      </c>
      <c r="B8" s="79">
        <v>428</v>
      </c>
      <c r="C8" s="98">
        <v>1700</v>
      </c>
      <c r="D8" s="99">
        <v>1000</v>
      </c>
      <c r="E8" s="79"/>
      <c r="F8" s="100">
        <f t="shared" si="0"/>
        <v>0</v>
      </c>
      <c r="G8" s="101">
        <f t="shared" si="2"/>
        <v>-428</v>
      </c>
      <c r="H8" s="102">
        <f t="shared" si="1"/>
        <v>-100</v>
      </c>
      <c r="I8" s="110"/>
      <c r="J8" s="119"/>
    </row>
    <row r="9" spans="1:10" s="88" customFormat="1" ht="27" customHeight="1">
      <c r="A9" s="97" t="s">
        <v>85</v>
      </c>
      <c r="B9" s="79">
        <v>5190</v>
      </c>
      <c r="C9" s="98">
        <v>3000</v>
      </c>
      <c r="D9" s="99">
        <v>4500</v>
      </c>
      <c r="E9" s="79">
        <v>4751</v>
      </c>
      <c r="F9" s="100">
        <f t="shared" si="0"/>
        <v>105.57777777777777</v>
      </c>
      <c r="G9" s="101">
        <f t="shared" si="2"/>
        <v>-439</v>
      </c>
      <c r="H9" s="102">
        <f t="shared" si="1"/>
        <v>-8.458574181117534</v>
      </c>
      <c r="I9" s="110"/>
      <c r="J9" s="119"/>
    </row>
    <row r="10" spans="1:10" s="88" customFormat="1" ht="27" customHeight="1">
      <c r="A10" s="97" t="s">
        <v>86</v>
      </c>
      <c r="B10" s="79">
        <v>1398</v>
      </c>
      <c r="C10" s="98">
        <v>1500</v>
      </c>
      <c r="D10" s="99">
        <v>1800</v>
      </c>
      <c r="E10" s="79">
        <v>2353</v>
      </c>
      <c r="F10" s="100">
        <f t="shared" si="0"/>
        <v>130.72222222222223</v>
      </c>
      <c r="G10" s="101">
        <f t="shared" si="2"/>
        <v>955</v>
      </c>
      <c r="H10" s="102">
        <f t="shared" si="1"/>
        <v>68.31187410586553</v>
      </c>
      <c r="I10" s="110"/>
      <c r="J10" s="119"/>
    </row>
    <row r="11" spans="1:10" s="88" customFormat="1" ht="30" customHeight="1">
      <c r="A11" s="97" t="s">
        <v>87</v>
      </c>
      <c r="B11" s="103">
        <v>533</v>
      </c>
      <c r="C11" s="98">
        <v>556</v>
      </c>
      <c r="D11" s="103">
        <v>556</v>
      </c>
      <c r="E11" s="99">
        <v>536</v>
      </c>
      <c r="F11" s="100">
        <f t="shared" si="0"/>
        <v>96.40287769784173</v>
      </c>
      <c r="G11" s="101">
        <f t="shared" si="2"/>
        <v>3</v>
      </c>
      <c r="H11" s="104">
        <f t="shared" si="1"/>
        <v>0.5628517823639775</v>
      </c>
      <c r="I11" s="110"/>
      <c r="J11" s="119"/>
    </row>
    <row r="12" spans="1:10" s="88" customFormat="1" ht="30" customHeight="1">
      <c r="A12" s="97" t="s">
        <v>88</v>
      </c>
      <c r="B12" s="103">
        <v>865</v>
      </c>
      <c r="C12" s="98">
        <v>952</v>
      </c>
      <c r="D12" s="103">
        <v>952</v>
      </c>
      <c r="E12" s="99">
        <v>891</v>
      </c>
      <c r="F12" s="100">
        <f t="shared" si="0"/>
        <v>93.59243697478992</v>
      </c>
      <c r="G12" s="101">
        <f t="shared" si="2"/>
        <v>26</v>
      </c>
      <c r="H12" s="104">
        <f t="shared" si="1"/>
        <v>3.005780346820809</v>
      </c>
      <c r="I12" s="110"/>
      <c r="J12" s="119"/>
    </row>
    <row r="13" spans="1:10" s="88" customFormat="1" ht="30" customHeight="1">
      <c r="A13" s="97" t="s">
        <v>89</v>
      </c>
      <c r="B13" s="103">
        <v>42</v>
      </c>
      <c r="C13" s="98"/>
      <c r="D13" s="103"/>
      <c r="E13" s="103"/>
      <c r="F13" s="100"/>
      <c r="G13" s="101">
        <f t="shared" si="2"/>
        <v>-42</v>
      </c>
      <c r="H13" s="104">
        <f t="shared" si="1"/>
        <v>-100</v>
      </c>
      <c r="I13" s="110"/>
      <c r="J13" s="119"/>
    </row>
    <row r="14" spans="1:9" s="88" customFormat="1" ht="27" customHeight="1">
      <c r="A14" s="105" t="s">
        <v>90</v>
      </c>
      <c r="B14" s="106">
        <f>SUM(B6:B13)</f>
        <v>215440</v>
      </c>
      <c r="C14" s="106">
        <f>SUM(C6:C13)</f>
        <v>206008</v>
      </c>
      <c r="D14" s="106">
        <f>SUM(D6:D13)</f>
        <v>172108</v>
      </c>
      <c r="E14" s="106">
        <f>SUM(E6:E13)</f>
        <v>156612</v>
      </c>
      <c r="F14" s="107">
        <f>E14/D14*100</f>
        <v>90.99635112836127</v>
      </c>
      <c r="G14" s="108">
        <f>SUM(G6:G13)</f>
        <v>-58828</v>
      </c>
      <c r="H14" s="104">
        <f t="shared" si="1"/>
        <v>-27.305978462681026</v>
      </c>
      <c r="I14" s="110"/>
    </row>
    <row r="15" spans="5:10" ht="13.5">
      <c r="E15" s="109"/>
      <c r="F15" s="110"/>
      <c r="G15" s="110"/>
      <c r="H15" s="111"/>
      <c r="I15" s="110"/>
      <c r="J15" s="120"/>
    </row>
    <row r="16" spans="5:9" ht="12.75">
      <c r="E16" s="112"/>
      <c r="F16" s="112"/>
      <c r="G16" s="112"/>
      <c r="H16" s="113"/>
      <c r="I16" s="112"/>
    </row>
    <row r="17" spans="5:9" ht="12.75">
      <c r="E17" s="112"/>
      <c r="F17" s="112"/>
      <c r="G17" s="114"/>
      <c r="H17" s="115"/>
      <c r="I17" s="121"/>
    </row>
    <row r="18" spans="5:9" ht="12.75">
      <c r="E18" s="112"/>
      <c r="F18" s="112"/>
      <c r="G18" s="112"/>
      <c r="H18" s="113"/>
      <c r="I18" s="112"/>
    </row>
  </sheetData>
  <sheetProtection/>
  <mergeCells count="6">
    <mergeCell ref="A2:H2"/>
    <mergeCell ref="F3:H3"/>
    <mergeCell ref="E4:F4"/>
    <mergeCell ref="G4:H4"/>
    <mergeCell ref="A4:A5"/>
    <mergeCell ref="C4:C5"/>
  </mergeCells>
  <printOptions horizontalCentered="1"/>
  <pageMargins left="0.2361111111111111" right="0.19652777777777777" top="0.7479166666666667" bottom="0.7479166666666667" header="0.3145833333333333" footer="0.3145833333333333"/>
  <pageSetup firstPageNumber="16" useFirstPageNumber="1" horizontalDpi="600" verticalDpi="600" orientation="portrait" paperSize="9" scale="80"/>
  <headerFooter>
    <oddFooter>&amp;C-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60"/>
  <sheetViews>
    <sheetView zoomScalePageLayoutView="0" workbookViewId="0" topLeftCell="A1">
      <pane ySplit="5" topLeftCell="A45" activePane="bottomLeft" state="frozen"/>
      <selection pane="topLeft" activeCell="A1" sqref="A1"/>
      <selection pane="bottomLeft" activeCell="C31" sqref="C31"/>
    </sheetView>
  </sheetViews>
  <sheetFormatPr defaultColWidth="9.140625" defaultRowHeight="15"/>
  <cols>
    <col min="1" max="1" width="42.8515625" style="43" customWidth="1"/>
    <col min="2" max="3" width="11.421875" style="43" customWidth="1"/>
    <col min="4" max="4" width="12.57421875" style="43" customWidth="1"/>
    <col min="5" max="5" width="11.28125" style="43" customWidth="1"/>
    <col min="6" max="6" width="10.57421875" style="43" customWidth="1"/>
    <col min="7" max="7" width="12.00390625" style="43" customWidth="1"/>
    <col min="8" max="8" width="10.8515625" style="43" customWidth="1"/>
    <col min="9" max="16384" width="9.00390625" style="43" customWidth="1"/>
  </cols>
  <sheetData>
    <row r="1" spans="1:4" ht="20.25">
      <c r="A1" s="3" t="s">
        <v>91</v>
      </c>
      <c r="B1" s="3"/>
      <c r="C1" s="3"/>
      <c r="D1" s="3"/>
    </row>
    <row r="2" spans="1:8" ht="25.5" customHeight="1">
      <c r="A2" s="202" t="s">
        <v>92</v>
      </c>
      <c r="B2" s="202"/>
      <c r="C2" s="202"/>
      <c r="D2" s="202"/>
      <c r="E2" s="202"/>
      <c r="F2" s="202"/>
      <c r="G2" s="202"/>
      <c r="H2" s="202"/>
    </row>
    <row r="3" spans="1:8" ht="21" customHeight="1">
      <c r="A3" s="59"/>
      <c r="B3" s="59"/>
      <c r="C3" s="59"/>
      <c r="D3" s="59"/>
      <c r="E3" s="60"/>
      <c r="F3" s="60"/>
      <c r="G3" s="203" t="s">
        <v>2</v>
      </c>
      <c r="H3" s="203"/>
    </row>
    <row r="4" spans="1:8" ht="18.75" customHeight="1">
      <c r="A4" s="200" t="s">
        <v>48</v>
      </c>
      <c r="B4" s="61" t="s">
        <v>49</v>
      </c>
      <c r="C4" s="200" t="s">
        <v>80</v>
      </c>
      <c r="D4" s="62" t="s">
        <v>6</v>
      </c>
      <c r="E4" s="186" t="s">
        <v>7</v>
      </c>
      <c r="F4" s="187"/>
      <c r="G4" s="204" t="s">
        <v>8</v>
      </c>
      <c r="H4" s="204"/>
    </row>
    <row r="5" spans="1:8" ht="29.25" customHeight="1">
      <c r="A5" s="201"/>
      <c r="B5" s="64" t="s">
        <v>52</v>
      </c>
      <c r="C5" s="201"/>
      <c r="D5" s="65" t="s">
        <v>9</v>
      </c>
      <c r="E5" s="63" t="s">
        <v>10</v>
      </c>
      <c r="F5" s="66" t="s">
        <v>81</v>
      </c>
      <c r="G5" s="63" t="s">
        <v>12</v>
      </c>
      <c r="H5" s="63" t="s">
        <v>13</v>
      </c>
    </row>
    <row r="6" spans="1:8" ht="24.75" customHeight="1">
      <c r="A6" s="67" t="s">
        <v>93</v>
      </c>
      <c r="B6" s="68">
        <f>SUM(B7,B19,B23:B24,B28)</f>
        <v>127102</v>
      </c>
      <c r="C6" s="68">
        <f>SUM(C7,C19,C23:C24,C28)</f>
        <v>108223</v>
      </c>
      <c r="D6" s="68">
        <f>SUM(D7,D19,D23:D24,D28)</f>
        <v>74323</v>
      </c>
      <c r="E6" s="68">
        <f>SUM(E7,E19,E23:E24,E28)</f>
        <v>33926</v>
      </c>
      <c r="F6" s="69">
        <f>E6/D6*100</f>
        <v>45.646704250366646</v>
      </c>
      <c r="G6" s="70">
        <f>SUM(G7,G19,G23:G24,G28)</f>
        <v>-93176</v>
      </c>
      <c r="H6" s="71">
        <f aca="true" t="shared" si="0" ref="H6:H13">G6/B6*100</f>
        <v>-73.30805180091579</v>
      </c>
    </row>
    <row r="7" spans="1:8" ht="23.25" customHeight="1">
      <c r="A7" s="72" t="s">
        <v>94</v>
      </c>
      <c r="B7" s="73">
        <f>SUM(B8:B18)</f>
        <v>117738</v>
      </c>
      <c r="C7" s="73">
        <f>SUM(C8:C18)</f>
        <v>97523</v>
      </c>
      <c r="D7" s="73">
        <f>SUM(D8:D18)</f>
        <v>64523</v>
      </c>
      <c r="E7" s="73">
        <f>SUM(E8:E18)</f>
        <v>27744</v>
      </c>
      <c r="F7" s="74">
        <f>E7/D7*100</f>
        <v>42.9986206469011</v>
      </c>
      <c r="G7" s="75">
        <f>SUM(G8:G18)</f>
        <v>-89994</v>
      </c>
      <c r="H7" s="76">
        <f t="shared" si="0"/>
        <v>-76.43581511491617</v>
      </c>
    </row>
    <row r="8" spans="1:8" ht="24.75" customHeight="1">
      <c r="A8" s="72" t="s">
        <v>95</v>
      </c>
      <c r="B8" s="73">
        <v>6172</v>
      </c>
      <c r="C8" s="73">
        <v>69523</v>
      </c>
      <c r="D8" s="73">
        <v>51523</v>
      </c>
      <c r="E8" s="73">
        <v>255</v>
      </c>
      <c r="F8" s="74">
        <f aca="true" t="shared" si="1" ref="F8:F57">E8/D8*100</f>
        <v>0.4949245967820197</v>
      </c>
      <c r="G8" s="77">
        <f aca="true" t="shared" si="2" ref="G8:G18">E8-B8</f>
        <v>-5917</v>
      </c>
      <c r="H8" s="76">
        <f t="shared" si="0"/>
        <v>-95.86843810758263</v>
      </c>
    </row>
    <row r="9" spans="1:8" ht="24.75" customHeight="1">
      <c r="A9" s="72" t="s">
        <v>96</v>
      </c>
      <c r="B9" s="73">
        <v>24616</v>
      </c>
      <c r="C9" s="73">
        <v>8000</v>
      </c>
      <c r="D9" s="73">
        <v>5000</v>
      </c>
      <c r="E9" s="73">
        <v>14145</v>
      </c>
      <c r="F9" s="74">
        <f t="shared" si="1"/>
        <v>282.90000000000003</v>
      </c>
      <c r="G9" s="77">
        <f t="shared" si="2"/>
        <v>-10471</v>
      </c>
      <c r="H9" s="76">
        <f t="shared" si="0"/>
        <v>-42.53737406564836</v>
      </c>
    </row>
    <row r="10" spans="1:8" ht="24.75" customHeight="1">
      <c r="A10" s="72" t="s">
        <v>97</v>
      </c>
      <c r="B10" s="73">
        <v>35592</v>
      </c>
      <c r="C10" s="73">
        <v>2000</v>
      </c>
      <c r="D10" s="73"/>
      <c r="E10" s="73">
        <v>359</v>
      </c>
      <c r="F10" s="74"/>
      <c r="G10" s="77">
        <f t="shared" si="2"/>
        <v>-35233</v>
      </c>
      <c r="H10" s="76">
        <f t="shared" si="0"/>
        <v>-98.99134636997078</v>
      </c>
    </row>
    <row r="11" spans="1:8" ht="24.75" customHeight="1">
      <c r="A11" s="72" t="s">
        <v>98</v>
      </c>
      <c r="B11" s="73">
        <v>10684</v>
      </c>
      <c r="C11" s="73">
        <v>3000</v>
      </c>
      <c r="D11" s="73">
        <v>3000</v>
      </c>
      <c r="E11" s="73">
        <v>1741</v>
      </c>
      <c r="F11" s="74">
        <f t="shared" si="1"/>
        <v>58.03333333333334</v>
      </c>
      <c r="G11" s="77">
        <f t="shared" si="2"/>
        <v>-8943</v>
      </c>
      <c r="H11" s="76">
        <f t="shared" si="0"/>
        <v>-83.70460501684762</v>
      </c>
    </row>
    <row r="12" spans="1:8" ht="24.75" customHeight="1">
      <c r="A12" s="72" t="s">
        <v>99</v>
      </c>
      <c r="B12" s="73">
        <v>2716</v>
      </c>
      <c r="C12" s="73">
        <v>3000</v>
      </c>
      <c r="D12" s="73">
        <v>3000</v>
      </c>
      <c r="E12" s="73">
        <v>2160</v>
      </c>
      <c r="F12" s="74">
        <f t="shared" si="1"/>
        <v>72</v>
      </c>
      <c r="G12" s="77">
        <f t="shared" si="2"/>
        <v>-556</v>
      </c>
      <c r="H12" s="76">
        <f t="shared" si="0"/>
        <v>-20.471281296023562</v>
      </c>
    </row>
    <row r="13" spans="1:8" ht="24.75" customHeight="1">
      <c r="A13" s="72" t="s">
        <v>100</v>
      </c>
      <c r="B13" s="73">
        <v>169</v>
      </c>
      <c r="C13" s="73">
        <v>1000</v>
      </c>
      <c r="D13" s="73">
        <v>1000</v>
      </c>
      <c r="E13" s="73">
        <v>181</v>
      </c>
      <c r="F13" s="74">
        <f t="shared" si="1"/>
        <v>18.099999999999998</v>
      </c>
      <c r="G13" s="77">
        <f t="shared" si="2"/>
        <v>12</v>
      </c>
      <c r="H13" s="76">
        <f t="shared" si="0"/>
        <v>7.100591715976331</v>
      </c>
    </row>
    <row r="14" spans="1:8" ht="24.75" customHeight="1">
      <c r="A14" s="72" t="s">
        <v>101</v>
      </c>
      <c r="B14" s="73"/>
      <c r="C14" s="73"/>
      <c r="D14" s="73"/>
      <c r="E14" s="73"/>
      <c r="F14" s="74"/>
      <c r="G14" s="77"/>
      <c r="H14" s="76"/>
    </row>
    <row r="15" spans="1:8" ht="24.75" customHeight="1">
      <c r="A15" s="72" t="s">
        <v>102</v>
      </c>
      <c r="B15" s="73"/>
      <c r="C15" s="73"/>
      <c r="D15" s="73"/>
      <c r="E15" s="73"/>
      <c r="F15" s="74"/>
      <c r="G15" s="77"/>
      <c r="H15" s="76"/>
    </row>
    <row r="16" spans="1:8" ht="24.75" customHeight="1">
      <c r="A16" s="72" t="s">
        <v>103</v>
      </c>
      <c r="B16" s="73"/>
      <c r="C16" s="73"/>
      <c r="D16" s="73"/>
      <c r="E16" s="73"/>
      <c r="F16" s="74"/>
      <c r="G16" s="77"/>
      <c r="H16" s="76"/>
    </row>
    <row r="17" spans="1:8" ht="24.75" customHeight="1">
      <c r="A17" s="72" t="s">
        <v>104</v>
      </c>
      <c r="B17" s="78"/>
      <c r="C17" s="78">
        <v>1000</v>
      </c>
      <c r="D17" s="78">
        <v>1000</v>
      </c>
      <c r="E17" s="78"/>
      <c r="F17" s="74"/>
      <c r="G17" s="77"/>
      <c r="H17" s="76"/>
    </row>
    <row r="18" spans="1:8" ht="41.25" customHeight="1">
      <c r="A18" s="72" t="s">
        <v>105</v>
      </c>
      <c r="B18" s="73">
        <v>37789</v>
      </c>
      <c r="C18" s="73">
        <v>10000</v>
      </c>
      <c r="D18" s="73"/>
      <c r="E18" s="73">
        <v>8903</v>
      </c>
      <c r="F18" s="74"/>
      <c r="G18" s="77">
        <f t="shared" si="2"/>
        <v>-28886</v>
      </c>
      <c r="H18" s="76">
        <f>G18/B18*100</f>
        <v>-76.44023393050888</v>
      </c>
    </row>
    <row r="19" spans="1:8" ht="24.75" customHeight="1">
      <c r="A19" s="72" t="s">
        <v>106</v>
      </c>
      <c r="B19" s="68">
        <f>SUM(B20:B22)</f>
        <v>743</v>
      </c>
      <c r="C19" s="68">
        <f>SUM(C20:C22)</f>
        <v>4500</v>
      </c>
      <c r="D19" s="68">
        <f>SUM(D20:D22)</f>
        <v>2500</v>
      </c>
      <c r="E19" s="68">
        <f>SUM(E20:E22)</f>
        <v>0</v>
      </c>
      <c r="F19" s="69">
        <f t="shared" si="1"/>
        <v>0</v>
      </c>
      <c r="G19" s="70">
        <f>SUM(G20:G22)</f>
        <v>-743</v>
      </c>
      <c r="H19" s="71">
        <f>G19/B19*100</f>
        <v>-100</v>
      </c>
    </row>
    <row r="20" spans="1:8" ht="24.75" customHeight="1">
      <c r="A20" s="72" t="s">
        <v>95</v>
      </c>
      <c r="B20" s="79">
        <v>743</v>
      </c>
      <c r="C20" s="78">
        <v>4500</v>
      </c>
      <c r="D20" s="78">
        <v>2500</v>
      </c>
      <c r="E20" s="79"/>
      <c r="F20" s="74"/>
      <c r="G20" s="77">
        <f>E20-B20</f>
        <v>-743</v>
      </c>
      <c r="H20" s="76"/>
    </row>
    <row r="21" spans="1:8" ht="24.75" customHeight="1">
      <c r="A21" s="72" t="s">
        <v>96</v>
      </c>
      <c r="B21" s="79"/>
      <c r="C21" s="78"/>
      <c r="D21" s="78"/>
      <c r="E21" s="79"/>
      <c r="F21" s="74"/>
      <c r="G21" s="77"/>
      <c r="H21" s="76"/>
    </row>
    <row r="22" spans="1:8" ht="24.75" customHeight="1">
      <c r="A22" s="72" t="s">
        <v>107</v>
      </c>
      <c r="B22" s="79"/>
      <c r="C22" s="78"/>
      <c r="D22" s="78"/>
      <c r="E22" s="79"/>
      <c r="F22" s="74"/>
      <c r="G22" s="77"/>
      <c r="H22" s="76"/>
    </row>
    <row r="23" spans="1:8" ht="24.75" customHeight="1">
      <c r="A23" s="72" t="s">
        <v>108</v>
      </c>
      <c r="B23" s="79">
        <v>500</v>
      </c>
      <c r="C23" s="78">
        <v>1700</v>
      </c>
      <c r="D23" s="78">
        <v>1000</v>
      </c>
      <c r="E23" s="79">
        <v>1100</v>
      </c>
      <c r="F23" s="74">
        <f t="shared" si="1"/>
        <v>110.00000000000001</v>
      </c>
      <c r="G23" s="77">
        <f>E23-B23</f>
        <v>600</v>
      </c>
      <c r="H23" s="76">
        <f>G23/B23*100</f>
        <v>120</v>
      </c>
    </row>
    <row r="24" spans="1:8" ht="24.75" customHeight="1">
      <c r="A24" s="72" t="s">
        <v>109</v>
      </c>
      <c r="B24" s="78">
        <f>SUM(B25:B27)</f>
        <v>6870</v>
      </c>
      <c r="C24" s="78">
        <f>SUM(C25:C27)</f>
        <v>3000</v>
      </c>
      <c r="D24" s="78">
        <f>SUM(D25:D27)</f>
        <v>4500</v>
      </c>
      <c r="E24" s="78">
        <f>SUM(E25:E27)</f>
        <v>3695</v>
      </c>
      <c r="F24" s="74">
        <f t="shared" si="1"/>
        <v>82.11111111111111</v>
      </c>
      <c r="G24" s="77">
        <f>SUM(G25:G27)</f>
        <v>-3175</v>
      </c>
      <c r="H24" s="76">
        <f aca="true" t="shared" si="3" ref="H24:H38">G24/B24*100</f>
        <v>-46.21542940320233</v>
      </c>
    </row>
    <row r="25" spans="1:8" ht="24.75" customHeight="1">
      <c r="A25" s="72" t="s">
        <v>110</v>
      </c>
      <c r="B25" s="79">
        <v>215</v>
      </c>
      <c r="C25" s="78">
        <v>400</v>
      </c>
      <c r="D25" s="78">
        <v>400</v>
      </c>
      <c r="E25" s="79">
        <v>93</v>
      </c>
      <c r="F25" s="74">
        <f t="shared" si="1"/>
        <v>23.25</v>
      </c>
      <c r="G25" s="77">
        <f aca="true" t="shared" si="4" ref="G25:G34">E25-B25</f>
        <v>-122</v>
      </c>
      <c r="H25" s="76">
        <f t="shared" si="3"/>
        <v>-56.74418604651162</v>
      </c>
    </row>
    <row r="26" spans="1:8" ht="24.75" customHeight="1">
      <c r="A26" s="72" t="s">
        <v>111</v>
      </c>
      <c r="B26" s="79">
        <v>2610</v>
      </c>
      <c r="C26" s="78">
        <v>2477</v>
      </c>
      <c r="D26" s="78">
        <v>3977</v>
      </c>
      <c r="E26" s="79">
        <v>3025</v>
      </c>
      <c r="F26" s="74">
        <f t="shared" si="1"/>
        <v>76.06235856172995</v>
      </c>
      <c r="G26" s="77">
        <f t="shared" si="4"/>
        <v>415</v>
      </c>
      <c r="H26" s="76">
        <f t="shared" si="3"/>
        <v>15.900383141762454</v>
      </c>
    </row>
    <row r="27" spans="1:8" ht="24.75" customHeight="1">
      <c r="A27" s="72" t="s">
        <v>112</v>
      </c>
      <c r="B27" s="79">
        <v>4045</v>
      </c>
      <c r="C27" s="78">
        <v>123</v>
      </c>
      <c r="D27" s="78">
        <v>123</v>
      </c>
      <c r="E27" s="79">
        <v>577</v>
      </c>
      <c r="F27" s="74">
        <f t="shared" si="1"/>
        <v>469.1056910569106</v>
      </c>
      <c r="G27" s="77">
        <f t="shared" si="4"/>
        <v>-3468</v>
      </c>
      <c r="H27" s="76">
        <f t="shared" si="3"/>
        <v>-85.73547589616811</v>
      </c>
    </row>
    <row r="28" spans="1:8" ht="24.75" customHeight="1">
      <c r="A28" s="72" t="s">
        <v>113</v>
      </c>
      <c r="B28" s="79">
        <f>SUM(B29:B31)</f>
        <v>1251</v>
      </c>
      <c r="C28" s="79">
        <f>SUM(C29:C31)</f>
        <v>1500</v>
      </c>
      <c r="D28" s="79">
        <f>SUM(D29:D31)</f>
        <v>1800</v>
      </c>
      <c r="E28" s="79">
        <f>SUM(E29:E31)</f>
        <v>1387</v>
      </c>
      <c r="F28" s="74">
        <f t="shared" si="1"/>
        <v>77.05555555555556</v>
      </c>
      <c r="G28" s="77">
        <f t="shared" si="4"/>
        <v>136</v>
      </c>
      <c r="H28" s="76">
        <f t="shared" si="3"/>
        <v>10.871302957633892</v>
      </c>
    </row>
    <row r="29" spans="1:8" ht="24.75" customHeight="1">
      <c r="A29" s="72" t="s">
        <v>114</v>
      </c>
      <c r="B29" s="79">
        <v>1125</v>
      </c>
      <c r="C29" s="78">
        <v>1404</v>
      </c>
      <c r="D29" s="78">
        <v>1704</v>
      </c>
      <c r="E29" s="79">
        <v>1387</v>
      </c>
      <c r="F29" s="74">
        <f t="shared" si="1"/>
        <v>81.39671361502347</v>
      </c>
      <c r="G29" s="77">
        <f t="shared" si="4"/>
        <v>262</v>
      </c>
      <c r="H29" s="76">
        <f t="shared" si="3"/>
        <v>23.288888888888888</v>
      </c>
    </row>
    <row r="30" spans="1:8" ht="24.75" customHeight="1">
      <c r="A30" s="72" t="s">
        <v>115</v>
      </c>
      <c r="B30" s="79">
        <v>71</v>
      </c>
      <c r="C30" s="78">
        <v>96</v>
      </c>
      <c r="D30" s="78">
        <v>96</v>
      </c>
      <c r="E30" s="79"/>
      <c r="F30" s="74"/>
      <c r="G30" s="77">
        <f t="shared" si="4"/>
        <v>-71</v>
      </c>
      <c r="H30" s="76">
        <f t="shared" si="3"/>
        <v>-100</v>
      </c>
    </row>
    <row r="31" spans="1:8" ht="24.75" customHeight="1">
      <c r="A31" s="72" t="s">
        <v>116</v>
      </c>
      <c r="B31" s="79">
        <v>55</v>
      </c>
      <c r="C31" s="78"/>
      <c r="D31" s="78"/>
      <c r="E31" s="79"/>
      <c r="F31" s="74"/>
      <c r="G31" s="77">
        <f t="shared" si="4"/>
        <v>-55</v>
      </c>
      <c r="H31" s="76">
        <f t="shared" si="3"/>
        <v>-100</v>
      </c>
    </row>
    <row r="32" spans="1:8" ht="24.75" customHeight="1">
      <c r="A32" s="67" t="s">
        <v>117</v>
      </c>
      <c r="B32" s="80">
        <f>SUM(B33)</f>
        <v>104</v>
      </c>
      <c r="C32" s="80">
        <f>SUM(C33)</f>
        <v>0</v>
      </c>
      <c r="D32" s="80"/>
      <c r="E32" s="80">
        <f>SUM(E33:E34)</f>
        <v>16</v>
      </c>
      <c r="F32" s="74"/>
      <c r="G32" s="70">
        <f t="shared" si="4"/>
        <v>-88</v>
      </c>
      <c r="H32" s="76">
        <f t="shared" si="3"/>
        <v>-84.61538461538461</v>
      </c>
    </row>
    <row r="33" spans="1:8" ht="21" customHeight="1">
      <c r="A33" s="72" t="s">
        <v>118</v>
      </c>
      <c r="B33" s="79">
        <v>104</v>
      </c>
      <c r="C33" s="78"/>
      <c r="D33" s="78"/>
      <c r="E33" s="79">
        <v>8</v>
      </c>
      <c r="F33" s="74"/>
      <c r="G33" s="77">
        <f t="shared" si="4"/>
        <v>-96</v>
      </c>
      <c r="H33" s="76">
        <f t="shared" si="3"/>
        <v>-92.3076923076923</v>
      </c>
    </row>
    <row r="34" spans="1:8" ht="21" customHeight="1">
      <c r="A34" s="72" t="s">
        <v>119</v>
      </c>
      <c r="B34" s="79"/>
      <c r="C34" s="78"/>
      <c r="D34" s="78"/>
      <c r="E34" s="79">
        <v>8</v>
      </c>
      <c r="F34" s="74"/>
      <c r="G34" s="77">
        <f t="shared" si="4"/>
        <v>8</v>
      </c>
      <c r="H34" s="76"/>
    </row>
    <row r="35" spans="1:8" ht="24.75" customHeight="1">
      <c r="A35" s="67" t="s">
        <v>120</v>
      </c>
      <c r="B35" s="68">
        <f>SUM(B36:B37)</f>
        <v>24</v>
      </c>
      <c r="C35" s="68">
        <f>SUM(C36:C37)</f>
        <v>0</v>
      </c>
      <c r="D35" s="68"/>
      <c r="E35" s="68">
        <f>SUM(E36:E37)</f>
        <v>93</v>
      </c>
      <c r="F35" s="74"/>
      <c r="G35" s="70">
        <f>SUM(G36:G37)</f>
        <v>69</v>
      </c>
      <c r="H35" s="71">
        <f t="shared" si="3"/>
        <v>287.5</v>
      </c>
    </row>
    <row r="36" spans="1:8" ht="24.75" customHeight="1">
      <c r="A36" s="72" t="s">
        <v>121</v>
      </c>
      <c r="B36" s="79">
        <v>24</v>
      </c>
      <c r="C36" s="78"/>
      <c r="D36" s="78"/>
      <c r="E36" s="79">
        <v>93</v>
      </c>
      <c r="F36" s="74"/>
      <c r="G36" s="77">
        <f>E36-B36</f>
        <v>69</v>
      </c>
      <c r="H36" s="76">
        <f t="shared" si="3"/>
        <v>287.5</v>
      </c>
    </row>
    <row r="37" spans="1:8" ht="24.75" customHeight="1">
      <c r="A37" s="72" t="s">
        <v>122</v>
      </c>
      <c r="B37" s="79"/>
      <c r="C37" s="78"/>
      <c r="D37" s="78"/>
      <c r="E37" s="79"/>
      <c r="F37" s="74"/>
      <c r="G37" s="77">
        <f>E37-B37</f>
        <v>0</v>
      </c>
      <c r="H37" s="76"/>
    </row>
    <row r="38" spans="1:8" ht="24.75" customHeight="1">
      <c r="A38" s="67" t="s">
        <v>123</v>
      </c>
      <c r="B38" s="68">
        <f>SUM(B39:B40)</f>
        <v>515</v>
      </c>
      <c r="C38" s="68">
        <f>SUM(C39:C40)</f>
        <v>0</v>
      </c>
      <c r="D38" s="68"/>
      <c r="E38" s="68">
        <f>SUM(E39:E40)</f>
        <v>0</v>
      </c>
      <c r="F38" s="74"/>
      <c r="G38" s="70">
        <f>SUM(G39:G40)</f>
        <v>-515</v>
      </c>
      <c r="H38" s="71">
        <f t="shared" si="3"/>
        <v>-100</v>
      </c>
    </row>
    <row r="39" spans="1:8" ht="24.75" customHeight="1">
      <c r="A39" s="72" t="s">
        <v>124</v>
      </c>
      <c r="B39" s="79"/>
      <c r="C39" s="78"/>
      <c r="D39" s="78"/>
      <c r="E39" s="79"/>
      <c r="F39" s="74"/>
      <c r="G39" s="77"/>
      <c r="H39" s="76"/>
    </row>
    <row r="40" spans="1:8" ht="24.75" customHeight="1">
      <c r="A40" s="72" t="s">
        <v>125</v>
      </c>
      <c r="B40" s="78">
        <f>SUM(B41:B42)</f>
        <v>515</v>
      </c>
      <c r="C40" s="78">
        <f>SUM(C41:C42)</f>
        <v>0</v>
      </c>
      <c r="D40" s="78"/>
      <c r="E40" s="78">
        <v>0</v>
      </c>
      <c r="F40" s="74"/>
      <c r="G40" s="77">
        <f>E40-B40</f>
        <v>-515</v>
      </c>
      <c r="H40" s="76">
        <f>G40/B40*100</f>
        <v>-100</v>
      </c>
    </row>
    <row r="41" spans="1:8" ht="24.75" customHeight="1">
      <c r="A41" s="72" t="s">
        <v>126</v>
      </c>
      <c r="B41" s="79"/>
      <c r="C41" s="78"/>
      <c r="D41" s="78"/>
      <c r="E41" s="79"/>
      <c r="F41" s="74"/>
      <c r="G41" s="77"/>
      <c r="H41" s="76"/>
    </row>
    <row r="42" spans="1:8" ht="24" customHeight="1">
      <c r="A42" s="72" t="s">
        <v>127</v>
      </c>
      <c r="B42" s="79">
        <v>515</v>
      </c>
      <c r="C42" s="78"/>
      <c r="D42" s="78"/>
      <c r="E42" s="79"/>
      <c r="F42" s="74"/>
      <c r="G42" s="77">
        <f>E42-B42</f>
        <v>-515</v>
      </c>
      <c r="H42" s="76">
        <f>G42/B42*100</f>
        <v>-100</v>
      </c>
    </row>
    <row r="43" spans="1:8" ht="24.75" customHeight="1">
      <c r="A43" s="67" t="s">
        <v>128</v>
      </c>
      <c r="B43" s="68">
        <f>SUM(B44:B46)</f>
        <v>2124</v>
      </c>
      <c r="C43" s="68">
        <f>SUM(C44:C46)</f>
        <v>1508</v>
      </c>
      <c r="D43" s="68">
        <f>SUM(D44:D46)</f>
        <v>107008</v>
      </c>
      <c r="E43" s="68">
        <f>SUM(E44:E46)</f>
        <v>107355</v>
      </c>
      <c r="F43" s="74">
        <f t="shared" si="1"/>
        <v>100.32427482057416</v>
      </c>
      <c r="G43" s="70">
        <f>SUM(G44:G46)</f>
        <v>105231</v>
      </c>
      <c r="H43" s="71">
        <f>G43/B43*100</f>
        <v>4954.3785310734465</v>
      </c>
    </row>
    <row r="44" spans="1:8" ht="24.75" customHeight="1">
      <c r="A44" s="53" t="s">
        <v>129</v>
      </c>
      <c r="B44" s="79">
        <v>836</v>
      </c>
      <c r="C44" s="81">
        <v>556</v>
      </c>
      <c r="D44" s="81">
        <v>556</v>
      </c>
      <c r="E44" s="79">
        <v>1065</v>
      </c>
      <c r="F44" s="74">
        <f t="shared" si="1"/>
        <v>191.54676258992808</v>
      </c>
      <c r="G44" s="77">
        <f aca="true" t="shared" si="5" ref="G44:G51">E44-B44</f>
        <v>229</v>
      </c>
      <c r="H44" s="76">
        <f aca="true" t="shared" si="6" ref="H44:H55">G44/B44*100</f>
        <v>27.392344497607656</v>
      </c>
    </row>
    <row r="45" spans="1:8" ht="24.75" customHeight="1">
      <c r="A45" s="53" t="s">
        <v>130</v>
      </c>
      <c r="B45" s="79">
        <v>1159</v>
      </c>
      <c r="C45" s="81">
        <v>952</v>
      </c>
      <c r="D45" s="81">
        <v>952</v>
      </c>
      <c r="E45" s="79">
        <v>669</v>
      </c>
      <c r="F45" s="74">
        <f t="shared" si="1"/>
        <v>70.27310924369748</v>
      </c>
      <c r="G45" s="77">
        <f t="shared" si="5"/>
        <v>-490</v>
      </c>
      <c r="H45" s="76">
        <f t="shared" si="6"/>
        <v>-42.27782571182053</v>
      </c>
    </row>
    <row r="46" spans="1:8" ht="24.75" customHeight="1">
      <c r="A46" s="53" t="s">
        <v>131</v>
      </c>
      <c r="B46" s="79">
        <v>129</v>
      </c>
      <c r="C46" s="81"/>
      <c r="D46" s="81">
        <v>105500</v>
      </c>
      <c r="E46" s="79">
        <v>105621</v>
      </c>
      <c r="F46" s="74">
        <f t="shared" si="1"/>
        <v>100.11469194312797</v>
      </c>
      <c r="G46" s="77">
        <f t="shared" si="5"/>
        <v>105492</v>
      </c>
      <c r="H46" s="76">
        <f t="shared" si="6"/>
        <v>81776.74418604652</v>
      </c>
    </row>
    <row r="47" spans="1:8" ht="24.75" customHeight="1">
      <c r="A47" s="51" t="s">
        <v>132</v>
      </c>
      <c r="B47" s="80"/>
      <c r="C47" s="82">
        <f aca="true" t="shared" si="7" ref="C47:E48">C48</f>
        <v>35000</v>
      </c>
      <c r="D47" s="82">
        <f t="shared" si="7"/>
        <v>35000</v>
      </c>
      <c r="E47" s="82">
        <f t="shared" si="7"/>
        <v>63695</v>
      </c>
      <c r="F47" s="74">
        <f t="shared" si="1"/>
        <v>181.9857142857143</v>
      </c>
      <c r="G47" s="70">
        <f t="shared" si="5"/>
        <v>63695</v>
      </c>
      <c r="H47" s="71"/>
    </row>
    <row r="48" spans="1:8" ht="24.75" customHeight="1">
      <c r="A48" s="53" t="s">
        <v>133</v>
      </c>
      <c r="B48" s="79"/>
      <c r="C48" s="79">
        <f t="shared" si="7"/>
        <v>35000</v>
      </c>
      <c r="D48" s="79">
        <f t="shared" si="7"/>
        <v>35000</v>
      </c>
      <c r="E48" s="79">
        <f t="shared" si="7"/>
        <v>63695</v>
      </c>
      <c r="F48" s="74">
        <f t="shared" si="1"/>
        <v>181.9857142857143</v>
      </c>
      <c r="G48" s="77">
        <f t="shared" si="5"/>
        <v>63695</v>
      </c>
      <c r="H48" s="76"/>
    </row>
    <row r="49" spans="1:8" ht="24.75" customHeight="1">
      <c r="A49" s="53" t="s">
        <v>134</v>
      </c>
      <c r="B49" s="79"/>
      <c r="C49" s="81">
        <v>35000</v>
      </c>
      <c r="D49" s="81">
        <v>35000</v>
      </c>
      <c r="E49" s="79">
        <v>63695</v>
      </c>
      <c r="F49" s="74">
        <f t="shared" si="1"/>
        <v>181.9857142857143</v>
      </c>
      <c r="G49" s="77">
        <f t="shared" si="5"/>
        <v>63695</v>
      </c>
      <c r="H49" s="76"/>
    </row>
    <row r="50" spans="1:8" ht="24.75" customHeight="1">
      <c r="A50" s="51" t="s">
        <v>135</v>
      </c>
      <c r="B50" s="80"/>
      <c r="C50" s="80">
        <f>C51</f>
        <v>43567</v>
      </c>
      <c r="D50" s="80">
        <f>D51</f>
        <v>43567</v>
      </c>
      <c r="E50" s="80">
        <f>E51</f>
        <v>43567</v>
      </c>
      <c r="F50" s="69">
        <f t="shared" si="1"/>
        <v>100</v>
      </c>
      <c r="G50" s="70">
        <f t="shared" si="5"/>
        <v>43567</v>
      </c>
      <c r="H50" s="71"/>
    </row>
    <row r="51" spans="1:8" ht="24.75" customHeight="1">
      <c r="A51" s="53" t="s">
        <v>136</v>
      </c>
      <c r="B51" s="79"/>
      <c r="C51" s="81">
        <v>43567</v>
      </c>
      <c r="D51" s="81">
        <v>43567</v>
      </c>
      <c r="E51" s="79">
        <v>43567</v>
      </c>
      <c r="F51" s="74">
        <f t="shared" si="1"/>
        <v>100</v>
      </c>
      <c r="G51" s="77">
        <f t="shared" si="5"/>
        <v>43567</v>
      </c>
      <c r="H51" s="76"/>
    </row>
    <row r="52" spans="1:8" ht="24.75" customHeight="1">
      <c r="A52" s="67" t="s">
        <v>137</v>
      </c>
      <c r="B52" s="80">
        <f>B53</f>
        <v>17518</v>
      </c>
      <c r="C52" s="80">
        <f>C53</f>
        <v>17600</v>
      </c>
      <c r="D52" s="80">
        <f>D53</f>
        <v>17600</v>
      </c>
      <c r="E52" s="80">
        <f>E53</f>
        <v>19149</v>
      </c>
      <c r="F52" s="74">
        <f t="shared" si="1"/>
        <v>108.80113636363635</v>
      </c>
      <c r="G52" s="83">
        <f>G53</f>
        <v>1631</v>
      </c>
      <c r="H52" s="71">
        <f t="shared" si="6"/>
        <v>9.310423564333828</v>
      </c>
    </row>
    <row r="53" spans="1:8" ht="24.75" customHeight="1">
      <c r="A53" s="53" t="s">
        <v>138</v>
      </c>
      <c r="B53" s="79">
        <v>17518</v>
      </c>
      <c r="C53" s="81">
        <v>17600</v>
      </c>
      <c r="D53" s="81">
        <v>17600</v>
      </c>
      <c r="E53" s="79">
        <v>19149</v>
      </c>
      <c r="F53" s="74">
        <f t="shared" si="1"/>
        <v>108.80113636363635</v>
      </c>
      <c r="G53" s="77">
        <f>E53-B53</f>
        <v>1631</v>
      </c>
      <c r="H53" s="76">
        <f t="shared" si="6"/>
        <v>9.310423564333828</v>
      </c>
    </row>
    <row r="54" spans="1:8" ht="24.75" customHeight="1">
      <c r="A54" s="67" t="s">
        <v>139</v>
      </c>
      <c r="B54" s="80">
        <f>B55</f>
        <v>4</v>
      </c>
      <c r="C54" s="80">
        <f>C55</f>
        <v>110</v>
      </c>
      <c r="D54" s="80">
        <f>D55</f>
        <v>110</v>
      </c>
      <c r="E54" s="80">
        <f>E55</f>
        <v>117</v>
      </c>
      <c r="F54" s="74">
        <f t="shared" si="1"/>
        <v>106.36363636363637</v>
      </c>
      <c r="G54" s="70">
        <f>E54-B54</f>
        <v>113</v>
      </c>
      <c r="H54" s="71">
        <f t="shared" si="6"/>
        <v>2825</v>
      </c>
    </row>
    <row r="55" spans="1:8" ht="24.75" customHeight="1">
      <c r="A55" s="53" t="s">
        <v>140</v>
      </c>
      <c r="B55" s="79">
        <v>4</v>
      </c>
      <c r="C55" s="81">
        <v>110</v>
      </c>
      <c r="D55" s="81">
        <v>110</v>
      </c>
      <c r="E55" s="79">
        <v>117</v>
      </c>
      <c r="F55" s="74">
        <f t="shared" si="1"/>
        <v>106.36363636363637</v>
      </c>
      <c r="G55" s="77">
        <f>E55-B55</f>
        <v>113</v>
      </c>
      <c r="H55" s="76">
        <f t="shared" si="6"/>
        <v>2825</v>
      </c>
    </row>
    <row r="56" spans="1:8" ht="24.75" customHeight="1">
      <c r="A56" s="51" t="s">
        <v>141</v>
      </c>
      <c r="B56" s="80"/>
      <c r="C56" s="82"/>
      <c r="D56" s="82">
        <v>14132</v>
      </c>
      <c r="E56" s="80">
        <v>14132</v>
      </c>
      <c r="F56" s="69">
        <f t="shared" si="1"/>
        <v>100</v>
      </c>
      <c r="G56" s="70">
        <f>E56-B56</f>
        <v>14132</v>
      </c>
      <c r="H56" s="71"/>
    </row>
    <row r="57" spans="1:9" ht="24.75" customHeight="1">
      <c r="A57" s="84" t="s">
        <v>77</v>
      </c>
      <c r="B57" s="68">
        <f>SUM(B6,B32,B35,B38,B43,B47,B50,B52,B54,B56)</f>
        <v>147391</v>
      </c>
      <c r="C57" s="68">
        <f>SUM(C6,C32,C35,C38,C43,C47,C50,C52,C54,C56)</f>
        <v>206008</v>
      </c>
      <c r="D57" s="68">
        <f>SUM(D6,D32,D35,D38,D43,D47,D50,D52,D54,D56)</f>
        <v>291740</v>
      </c>
      <c r="E57" s="68">
        <f>SUM(E6,E32,E35,E38,E43,E47,E50,E52,E54,E56)</f>
        <v>282050</v>
      </c>
      <c r="F57" s="69">
        <f t="shared" si="1"/>
        <v>96.6785493932954</v>
      </c>
      <c r="G57" s="68">
        <f>SUM(G6,G32,G35,G38,G43,G47,G50,G52,G54,G56)</f>
        <v>134659</v>
      </c>
      <c r="H57" s="71">
        <f>G57/B57*100</f>
        <v>91.36175207441431</v>
      </c>
      <c r="I57" s="85"/>
    </row>
    <row r="59" ht="12.75">
      <c r="E59" s="85"/>
    </row>
    <row r="60" ht="12.75">
      <c r="E60" s="86"/>
    </row>
  </sheetData>
  <sheetProtection/>
  <mergeCells count="6">
    <mergeCell ref="A2:H2"/>
    <mergeCell ref="G3:H3"/>
    <mergeCell ref="E4:F4"/>
    <mergeCell ref="G4:H4"/>
    <mergeCell ref="A4:A5"/>
    <mergeCell ref="C4:C5"/>
  </mergeCells>
  <printOptions horizontalCentered="1"/>
  <pageMargins left="0.19652777777777777" right="0.19652777777777777" top="0.7479166666666667" bottom="0.7479166666666667" header="0.3145833333333333" footer="0.3145833333333333"/>
  <pageSetup firstPageNumber="17" useFirstPageNumber="1" horizontalDpi="600" verticalDpi="600" orientation="portrait" paperSize="9" scale="80"/>
  <headerFooter>
    <oddFooter>&amp;C-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22"/>
  <sheetViews>
    <sheetView zoomScalePageLayoutView="0" workbookViewId="0" topLeftCell="A2">
      <pane ySplit="4" topLeftCell="A6" activePane="bottomLeft" state="frozen"/>
      <selection pane="topLeft" activeCell="A1" sqref="A1"/>
      <selection pane="bottomLeft" activeCell="I12" sqref="I12"/>
    </sheetView>
  </sheetViews>
  <sheetFormatPr defaultColWidth="9.140625" defaultRowHeight="15"/>
  <cols>
    <col min="1" max="1" width="28.57421875" style="43" customWidth="1"/>
    <col min="2" max="2" width="8.421875" style="43" customWidth="1"/>
    <col min="3" max="3" width="7.7109375" style="43" customWidth="1"/>
    <col min="4" max="4" width="9.140625" style="43" customWidth="1"/>
    <col min="5" max="5" width="9.00390625" style="43" customWidth="1"/>
    <col min="6" max="6" width="9.8515625" style="43" customWidth="1"/>
    <col min="7" max="7" width="10.00390625" style="43" customWidth="1"/>
    <col min="8" max="8" width="21.8515625" style="43" customWidth="1"/>
    <col min="9" max="10" width="8.421875" style="43" customWidth="1"/>
    <col min="11" max="12" width="9.00390625" style="43" customWidth="1"/>
    <col min="13" max="13" width="9.57421875" style="43" customWidth="1"/>
    <col min="14" max="14" width="9.421875" style="43" customWidth="1"/>
    <col min="15" max="16384" width="9.00390625" style="43" customWidth="1"/>
  </cols>
  <sheetData>
    <row r="1" spans="1:8" ht="20.25">
      <c r="A1" s="3" t="s">
        <v>142</v>
      </c>
      <c r="H1" s="44"/>
    </row>
    <row r="2" spans="1:14" ht="28.5">
      <c r="A2" s="205" t="s">
        <v>143</v>
      </c>
      <c r="B2" s="205"/>
      <c r="C2" s="205"/>
      <c r="D2" s="205"/>
      <c r="E2" s="205"/>
      <c r="F2" s="205"/>
      <c r="G2" s="205"/>
      <c r="H2" s="205"/>
      <c r="I2" s="205"/>
      <c r="J2" s="205"/>
      <c r="K2" s="205"/>
      <c r="L2" s="205"/>
      <c r="M2" s="205"/>
      <c r="N2" s="205"/>
    </row>
    <row r="3" spans="1:14" ht="15">
      <c r="A3" s="206"/>
      <c r="B3" s="207"/>
      <c r="C3" s="207"/>
      <c r="D3" s="207"/>
      <c r="E3" s="207"/>
      <c r="F3" s="207"/>
      <c r="G3" s="207"/>
      <c r="H3" s="207"/>
      <c r="I3" s="207"/>
      <c r="J3" s="45"/>
      <c r="K3" s="208"/>
      <c r="L3" s="208"/>
      <c r="M3" s="208"/>
      <c r="N3" s="58"/>
    </row>
    <row r="4" spans="1:14" ht="14.25">
      <c r="A4" s="209" t="s">
        <v>144</v>
      </c>
      <c r="B4" s="210"/>
      <c r="C4" s="210"/>
      <c r="D4" s="210"/>
      <c r="E4" s="210"/>
      <c r="F4" s="210"/>
      <c r="G4" s="210"/>
      <c r="H4" s="211" t="s">
        <v>145</v>
      </c>
      <c r="I4" s="211"/>
      <c r="J4" s="211"/>
      <c r="K4" s="211"/>
      <c r="L4" s="211"/>
      <c r="M4" s="211"/>
      <c r="N4" s="211"/>
    </row>
    <row r="5" spans="1:14" ht="28.5">
      <c r="A5" s="46" t="s">
        <v>146</v>
      </c>
      <c r="B5" s="47" t="s">
        <v>147</v>
      </c>
      <c r="C5" s="47" t="s">
        <v>80</v>
      </c>
      <c r="D5" s="47" t="s">
        <v>9</v>
      </c>
      <c r="E5" s="47" t="s">
        <v>7</v>
      </c>
      <c r="F5" s="47" t="s">
        <v>148</v>
      </c>
      <c r="G5" s="47" t="s">
        <v>50</v>
      </c>
      <c r="H5" s="46" t="s">
        <v>149</v>
      </c>
      <c r="I5" s="47" t="s">
        <v>147</v>
      </c>
      <c r="J5" s="47" t="s">
        <v>80</v>
      </c>
      <c r="K5" s="47" t="s">
        <v>9</v>
      </c>
      <c r="L5" s="47" t="s">
        <v>7</v>
      </c>
      <c r="M5" s="47" t="s">
        <v>148</v>
      </c>
      <c r="N5" s="47" t="s">
        <v>50</v>
      </c>
    </row>
    <row r="6" spans="1:14" ht="23.25" customHeight="1">
      <c r="A6" s="48" t="s">
        <v>150</v>
      </c>
      <c r="B6" s="49">
        <f>SUM(B7,B12,B15,B18:B19)</f>
        <v>1906</v>
      </c>
      <c r="C6" s="49">
        <f>SUM(C7,C12,C15,C18:C19)</f>
        <v>614</v>
      </c>
      <c r="D6" s="49">
        <f>SUM(D7,D12,D15,D18:D19)</f>
        <v>768</v>
      </c>
      <c r="E6" s="49">
        <f>SUM(E7,E12,E15,E18:E19)</f>
        <v>799</v>
      </c>
      <c r="F6" s="50">
        <f>E6/D6*100</f>
        <v>104.03645833333333</v>
      </c>
      <c r="G6" s="50">
        <f>(E6-B6)/B6*100</f>
        <v>-58.0797481636936</v>
      </c>
      <c r="H6" s="48" t="s">
        <v>151</v>
      </c>
      <c r="I6" s="49">
        <f>I13+I14</f>
        <v>1888</v>
      </c>
      <c r="J6" s="49">
        <f>J13+J14</f>
        <v>516</v>
      </c>
      <c r="K6" s="49">
        <f>K13+K14</f>
        <v>1665</v>
      </c>
      <c r="L6" s="49">
        <f>L13+L14</f>
        <v>1609</v>
      </c>
      <c r="M6" s="50">
        <f>L6/K6*100</f>
        <v>96.63663663663664</v>
      </c>
      <c r="N6" s="50">
        <f>(L6-I6)/I6*100</f>
        <v>-14.777542372881355</v>
      </c>
    </row>
    <row r="7" spans="1:14" ht="28.5">
      <c r="A7" s="51" t="s">
        <v>152</v>
      </c>
      <c r="B7" s="49">
        <f>SUM(B8:B11)</f>
        <v>599</v>
      </c>
      <c r="C7" s="49">
        <f>SUM(C8:C11)</f>
        <v>320</v>
      </c>
      <c r="D7" s="49">
        <f>SUM(D8:D11)</f>
        <v>38</v>
      </c>
      <c r="E7" s="49">
        <f>SUM(E8:E11)</f>
        <v>41</v>
      </c>
      <c r="F7" s="50">
        <f>E7/D7*100</f>
        <v>107.89473684210526</v>
      </c>
      <c r="G7" s="50">
        <f>(E7-B7)/B7*100</f>
        <v>-93.15525876460768</v>
      </c>
      <c r="H7" s="52" t="s">
        <v>153</v>
      </c>
      <c r="I7" s="54"/>
      <c r="J7" s="54">
        <v>216</v>
      </c>
      <c r="K7" s="54">
        <v>665</v>
      </c>
      <c r="L7" s="54"/>
      <c r="M7" s="50"/>
      <c r="N7" s="50"/>
    </row>
    <row r="8" spans="1:14" ht="28.5">
      <c r="A8" s="53" t="s">
        <v>154</v>
      </c>
      <c r="B8" s="54"/>
      <c r="C8" s="54"/>
      <c r="D8" s="54"/>
      <c r="E8" s="54"/>
      <c r="F8" s="50"/>
      <c r="G8" s="50"/>
      <c r="H8" s="52" t="s">
        <v>155</v>
      </c>
      <c r="I8" s="54"/>
      <c r="J8" s="54"/>
      <c r="K8" s="54"/>
      <c r="L8" s="54"/>
      <c r="M8" s="50"/>
      <c r="N8" s="50"/>
    </row>
    <row r="9" spans="1:14" ht="28.5">
      <c r="A9" s="53" t="s">
        <v>156</v>
      </c>
      <c r="B9" s="54">
        <v>13</v>
      </c>
      <c r="C9" s="54">
        <v>10</v>
      </c>
      <c r="D9" s="54">
        <v>10</v>
      </c>
      <c r="E9" s="54">
        <v>10</v>
      </c>
      <c r="F9" s="55">
        <f>E9/D9*100</f>
        <v>100</v>
      </c>
      <c r="G9" s="55">
        <f>(E9-B9)/B9*100</f>
        <v>-23.076923076923077</v>
      </c>
      <c r="H9" s="52" t="s">
        <v>157</v>
      </c>
      <c r="I9" s="54"/>
      <c r="J9" s="54"/>
      <c r="K9" s="54"/>
      <c r="L9" s="54"/>
      <c r="M9" s="50"/>
      <c r="N9" s="50"/>
    </row>
    <row r="10" spans="1:14" ht="28.5">
      <c r="A10" s="53" t="s">
        <v>158</v>
      </c>
      <c r="B10" s="54">
        <v>48</v>
      </c>
      <c r="C10" s="54">
        <v>10</v>
      </c>
      <c r="D10" s="54">
        <v>28</v>
      </c>
      <c r="E10" s="54">
        <v>31</v>
      </c>
      <c r="F10" s="55">
        <f aca="true" t="shared" si="0" ref="F10:F22">E10/D10*100</f>
        <v>110.71428571428572</v>
      </c>
      <c r="G10" s="55">
        <f>(E10-B10)/B10*100</f>
        <v>-35.41666666666667</v>
      </c>
      <c r="H10" s="52" t="s">
        <v>159</v>
      </c>
      <c r="I10" s="54"/>
      <c r="J10" s="54"/>
      <c r="K10" s="54"/>
      <c r="L10" s="54"/>
      <c r="M10" s="50"/>
      <c r="N10" s="50"/>
    </row>
    <row r="11" spans="1:14" ht="33" customHeight="1">
      <c r="A11" s="56" t="s">
        <v>160</v>
      </c>
      <c r="B11" s="54">
        <v>538</v>
      </c>
      <c r="C11" s="54">
        <v>300</v>
      </c>
      <c r="D11" s="54"/>
      <c r="E11" s="54"/>
      <c r="F11" s="50"/>
      <c r="G11" s="55">
        <f aca="true" t="shared" si="1" ref="G11:G22">(E11-B11)/B11*100</f>
        <v>-100</v>
      </c>
      <c r="H11" s="52" t="s">
        <v>161</v>
      </c>
      <c r="I11" s="54"/>
      <c r="J11" s="54"/>
      <c r="K11" s="54"/>
      <c r="L11" s="54"/>
      <c r="M11" s="50"/>
      <c r="N11" s="50"/>
    </row>
    <row r="12" spans="1:14" ht="28.5">
      <c r="A12" s="51" t="s">
        <v>162</v>
      </c>
      <c r="B12" s="49">
        <f>B13+B14</f>
        <v>920</v>
      </c>
      <c r="C12" s="49">
        <f>C13+C14</f>
        <v>35</v>
      </c>
      <c r="D12" s="49">
        <f>D13+D14</f>
        <v>40</v>
      </c>
      <c r="E12" s="49">
        <f>E13+E14</f>
        <v>40</v>
      </c>
      <c r="F12" s="50">
        <f t="shared" si="0"/>
        <v>100</v>
      </c>
      <c r="G12" s="50">
        <f t="shared" si="1"/>
        <v>-95.65217391304348</v>
      </c>
      <c r="H12" s="52" t="s">
        <v>163</v>
      </c>
      <c r="I12" s="54">
        <v>265</v>
      </c>
      <c r="J12" s="54">
        <v>300</v>
      </c>
      <c r="K12" s="54"/>
      <c r="L12" s="54">
        <v>609</v>
      </c>
      <c r="M12" s="50"/>
      <c r="N12" s="55">
        <f aca="true" t="shared" si="2" ref="N12:N22">(L12-I12)/I12*100</f>
        <v>129.81132075471697</v>
      </c>
    </row>
    <row r="13" spans="1:14" ht="14.25">
      <c r="A13" s="56" t="s">
        <v>164</v>
      </c>
      <c r="B13" s="54">
        <v>920</v>
      </c>
      <c r="C13" s="54">
        <v>35</v>
      </c>
      <c r="D13" s="54">
        <v>40</v>
      </c>
      <c r="E13" s="54">
        <v>40</v>
      </c>
      <c r="F13" s="55">
        <f t="shared" si="0"/>
        <v>100</v>
      </c>
      <c r="G13" s="55">
        <f t="shared" si="1"/>
        <v>-95.65217391304348</v>
      </c>
      <c r="H13" s="57" t="s">
        <v>165</v>
      </c>
      <c r="I13" s="49">
        <f>SUM(I7:I12)</f>
        <v>265</v>
      </c>
      <c r="J13" s="49">
        <f>SUM(J7:J12)</f>
        <v>516</v>
      </c>
      <c r="K13" s="49">
        <f>SUM(K7:K12)</f>
        <v>665</v>
      </c>
      <c r="L13" s="49">
        <f>SUM(L7:L12)</f>
        <v>609</v>
      </c>
      <c r="M13" s="50">
        <f>L13/K13*100</f>
        <v>91.57894736842105</v>
      </c>
      <c r="N13" s="50">
        <f t="shared" si="2"/>
        <v>129.81132075471697</v>
      </c>
    </row>
    <row r="14" spans="1:14" ht="28.5">
      <c r="A14" s="56" t="s">
        <v>166</v>
      </c>
      <c r="B14" s="54"/>
      <c r="C14" s="54"/>
      <c r="D14" s="54"/>
      <c r="E14" s="54"/>
      <c r="F14" s="50"/>
      <c r="G14" s="50"/>
      <c r="H14" s="52" t="s">
        <v>167</v>
      </c>
      <c r="I14" s="54">
        <v>1623</v>
      </c>
      <c r="J14" s="54"/>
      <c r="K14" s="54">
        <v>1000</v>
      </c>
      <c r="L14" s="54">
        <v>1000</v>
      </c>
      <c r="M14" s="55">
        <f>L14/K14*100</f>
        <v>100</v>
      </c>
      <c r="N14" s="55">
        <f t="shared" si="2"/>
        <v>-38.38570548367221</v>
      </c>
    </row>
    <row r="15" spans="1:14" ht="21.75" customHeight="1">
      <c r="A15" s="51" t="s">
        <v>168</v>
      </c>
      <c r="B15" s="49">
        <f>SUM(B16:B17)</f>
        <v>93</v>
      </c>
      <c r="C15" s="49"/>
      <c r="D15" s="49"/>
      <c r="E15" s="49"/>
      <c r="F15" s="50"/>
      <c r="G15" s="50"/>
      <c r="H15" s="48" t="s">
        <v>169</v>
      </c>
      <c r="I15" s="49">
        <v>1642</v>
      </c>
      <c r="J15" s="49">
        <v>98</v>
      </c>
      <c r="K15" s="49">
        <v>727</v>
      </c>
      <c r="L15" s="49">
        <v>839</v>
      </c>
      <c r="M15" s="50">
        <f>L15/K15*100</f>
        <v>115.4057771664374</v>
      </c>
      <c r="N15" s="50">
        <f t="shared" si="2"/>
        <v>-48.90377588306943</v>
      </c>
    </row>
    <row r="16" spans="1:14" ht="36.75" customHeight="1">
      <c r="A16" s="56" t="s">
        <v>170</v>
      </c>
      <c r="B16" s="54"/>
      <c r="C16" s="54"/>
      <c r="D16" s="54"/>
      <c r="E16" s="54"/>
      <c r="F16" s="50"/>
      <c r="G16" s="50"/>
      <c r="H16" s="52"/>
      <c r="I16" s="54"/>
      <c r="J16" s="54"/>
      <c r="K16" s="54"/>
      <c r="L16" s="54"/>
      <c r="M16" s="50"/>
      <c r="N16" s="50"/>
    </row>
    <row r="17" spans="1:14" ht="32.25" customHeight="1">
      <c r="A17" s="56" t="s">
        <v>171</v>
      </c>
      <c r="B17" s="54">
        <v>93</v>
      </c>
      <c r="C17" s="54"/>
      <c r="D17" s="54"/>
      <c r="E17" s="54"/>
      <c r="F17" s="50"/>
      <c r="G17" s="50"/>
      <c r="H17" s="52"/>
      <c r="I17" s="54"/>
      <c r="J17" s="54"/>
      <c r="K17" s="54"/>
      <c r="L17" s="54"/>
      <c r="M17" s="50"/>
      <c r="N17" s="50"/>
    </row>
    <row r="18" spans="1:14" ht="24.75" customHeight="1">
      <c r="A18" s="51" t="s">
        <v>172</v>
      </c>
      <c r="B18" s="54"/>
      <c r="C18" s="54"/>
      <c r="D18" s="54"/>
      <c r="E18" s="54"/>
      <c r="F18" s="50"/>
      <c r="G18" s="50"/>
      <c r="H18" s="49"/>
      <c r="I18" s="54"/>
      <c r="J18" s="54"/>
      <c r="K18" s="54"/>
      <c r="L18" s="54"/>
      <c r="M18" s="50"/>
      <c r="N18" s="50"/>
    </row>
    <row r="19" spans="1:14" ht="32.25" customHeight="1">
      <c r="A19" s="52" t="s">
        <v>173</v>
      </c>
      <c r="B19" s="49">
        <v>294</v>
      </c>
      <c r="C19" s="49">
        <v>259</v>
      </c>
      <c r="D19" s="49">
        <v>690</v>
      </c>
      <c r="E19" s="49">
        <v>718</v>
      </c>
      <c r="F19" s="50">
        <f t="shared" si="0"/>
        <v>104.05797101449275</v>
      </c>
      <c r="G19" s="50">
        <f t="shared" si="1"/>
        <v>144.21768707482994</v>
      </c>
      <c r="H19" s="48"/>
      <c r="I19" s="54"/>
      <c r="J19" s="54"/>
      <c r="K19" s="54"/>
      <c r="L19" s="54"/>
      <c r="M19" s="50"/>
      <c r="N19" s="50"/>
    </row>
    <row r="20" spans="1:14" ht="23.25" customHeight="1">
      <c r="A20" s="48" t="s">
        <v>174</v>
      </c>
      <c r="B20" s="49"/>
      <c r="C20" s="49"/>
      <c r="D20" s="49"/>
      <c r="E20" s="49">
        <v>7</v>
      </c>
      <c r="F20" s="50"/>
      <c r="G20" s="50"/>
      <c r="H20" s="48"/>
      <c r="I20" s="49"/>
      <c r="J20" s="49"/>
      <c r="K20" s="49"/>
      <c r="L20" s="49"/>
      <c r="M20" s="50"/>
      <c r="N20" s="50"/>
    </row>
    <row r="21" spans="1:14" ht="23.25" customHeight="1">
      <c r="A21" s="48" t="s">
        <v>175</v>
      </c>
      <c r="B21" s="49">
        <v>1624</v>
      </c>
      <c r="C21" s="49"/>
      <c r="D21" s="49">
        <v>1624</v>
      </c>
      <c r="E21" s="49">
        <v>1642</v>
      </c>
      <c r="F21" s="50">
        <f t="shared" si="0"/>
        <v>101.10837438423646</v>
      </c>
      <c r="G21" s="50">
        <f t="shared" si="1"/>
        <v>1.1083743842364533</v>
      </c>
      <c r="H21" s="48"/>
      <c r="I21" s="49"/>
      <c r="J21" s="49"/>
      <c r="K21" s="49"/>
      <c r="L21" s="49"/>
      <c r="M21" s="50"/>
      <c r="N21" s="50"/>
    </row>
    <row r="22" spans="1:14" ht="23.25" customHeight="1">
      <c r="A22" s="49" t="s">
        <v>176</v>
      </c>
      <c r="B22" s="49">
        <f>SUM(B6,B20:B21)</f>
        <v>3530</v>
      </c>
      <c r="C22" s="49">
        <f>SUM(C6,C20:C21)</f>
        <v>614</v>
      </c>
      <c r="D22" s="49">
        <f>SUM(D6,D20:D21)</f>
        <v>2392</v>
      </c>
      <c r="E22" s="49">
        <f>SUM(E6,E20:E21)</f>
        <v>2448</v>
      </c>
      <c r="F22" s="50">
        <f t="shared" si="0"/>
        <v>102.34113712374582</v>
      </c>
      <c r="G22" s="50">
        <f t="shared" si="1"/>
        <v>-30.65155807365439</v>
      </c>
      <c r="H22" s="49" t="s">
        <v>177</v>
      </c>
      <c r="I22" s="49">
        <f>SUM(I6,I15)</f>
        <v>3530</v>
      </c>
      <c r="J22" s="49">
        <f>SUM(J6,J15)</f>
        <v>614</v>
      </c>
      <c r="K22" s="49">
        <f>SUM(K6,K15)</f>
        <v>2392</v>
      </c>
      <c r="L22" s="49">
        <f>SUM(L6,L15)</f>
        <v>2448</v>
      </c>
      <c r="M22" s="50">
        <f>L22/K22*100</f>
        <v>102.34113712374582</v>
      </c>
      <c r="N22" s="50">
        <f t="shared" si="2"/>
        <v>-30.65155807365439</v>
      </c>
    </row>
  </sheetData>
  <sheetProtection/>
  <mergeCells count="5">
    <mergeCell ref="A2:N2"/>
    <mergeCell ref="A3:I3"/>
    <mergeCell ref="K3:M3"/>
    <mergeCell ref="A4:G4"/>
    <mergeCell ref="H4:N4"/>
  </mergeCells>
  <printOptions horizontalCentered="1"/>
  <pageMargins left="0.15694444444444444" right="0.15694444444444444" top="0.3541666666666667" bottom="0.3541666666666667" header="0.3145833333333333" footer="0.2361111111111111"/>
  <pageSetup firstPageNumber="19" useFirstPageNumber="1" horizontalDpi="600" verticalDpi="600" orientation="landscape" paperSize="9" scale="90"/>
  <headerFooter>
    <oddFooter>&amp;C-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zoomScalePageLayoutView="0" workbookViewId="0" topLeftCell="A2">
      <pane ySplit="4" topLeftCell="A6" activePane="bottomLeft" state="frozen"/>
      <selection pane="topLeft" activeCell="A1" sqref="A1"/>
      <selection pane="bottomLeft" activeCell="Q26" sqref="Q26"/>
    </sheetView>
  </sheetViews>
  <sheetFormatPr defaultColWidth="10.00390625" defaultRowHeight="15"/>
  <cols>
    <col min="1" max="1" width="23.421875" style="1" customWidth="1"/>
    <col min="2" max="2" width="9.421875" style="1" customWidth="1"/>
    <col min="3" max="4" width="8.8515625" style="1" customWidth="1"/>
    <col min="5" max="5" width="8.28125" style="2" customWidth="1"/>
    <col min="6" max="6" width="10.140625" style="2" customWidth="1"/>
    <col min="7" max="7" width="10.7109375" style="2" customWidth="1"/>
    <col min="8" max="8" width="22.140625" style="1" customWidth="1"/>
    <col min="9" max="9" width="8.140625" style="1" customWidth="1"/>
    <col min="10" max="10" width="8.421875" style="1" customWidth="1"/>
    <col min="11" max="11" width="9.140625" style="1" customWidth="1"/>
    <col min="12" max="12" width="8.421875" style="2" customWidth="1"/>
    <col min="13" max="14" width="9.421875" style="2" customWidth="1"/>
    <col min="15" max="15" width="8.57421875" style="2" customWidth="1"/>
    <col min="16" max="16" width="9.421875" style="2" customWidth="1"/>
    <col min="17" max="17" width="8.421875" style="2" customWidth="1"/>
    <col min="18" max="16384" width="10.00390625" style="1" customWidth="1"/>
  </cols>
  <sheetData>
    <row r="1" spans="1:17" ht="25.5" customHeight="1">
      <c r="A1" s="3" t="s">
        <v>178</v>
      </c>
      <c r="B1" s="4"/>
      <c r="C1" s="5"/>
      <c r="D1" s="5"/>
      <c r="E1" s="6"/>
      <c r="F1" s="6"/>
      <c r="G1" s="6"/>
      <c r="H1" s="7"/>
      <c r="I1" s="7"/>
      <c r="J1" s="7"/>
      <c r="K1" s="7"/>
      <c r="L1" s="6"/>
      <c r="M1" s="6"/>
      <c r="N1" s="6"/>
      <c r="O1" s="6"/>
      <c r="P1" s="6"/>
      <c r="Q1" s="6"/>
    </row>
    <row r="2" spans="1:17" ht="36.75" customHeight="1">
      <c r="A2" s="212" t="s">
        <v>179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  <c r="L2" s="212"/>
      <c r="M2" s="212"/>
      <c r="N2" s="212"/>
      <c r="O2" s="212"/>
      <c r="P2" s="212"/>
      <c r="Q2" s="212"/>
    </row>
    <row r="3" spans="1:17" ht="15" customHeight="1">
      <c r="A3" s="7"/>
      <c r="B3" s="7"/>
      <c r="C3" s="7"/>
      <c r="D3" s="7"/>
      <c r="E3" s="6"/>
      <c r="F3" s="6"/>
      <c r="G3" s="6"/>
      <c r="H3" s="7"/>
      <c r="I3" s="7"/>
      <c r="J3" s="213" t="s">
        <v>2</v>
      </c>
      <c r="K3" s="213"/>
      <c r="L3" s="213"/>
      <c r="M3" s="213"/>
      <c r="N3" s="213"/>
      <c r="O3" s="213"/>
      <c r="P3" s="213"/>
      <c r="Q3" s="213"/>
    </row>
    <row r="4" spans="1:17" ht="18.75" customHeight="1">
      <c r="A4" s="214" t="s">
        <v>180</v>
      </c>
      <c r="B4" s="215"/>
      <c r="C4" s="215"/>
      <c r="D4" s="215"/>
      <c r="E4" s="215"/>
      <c r="F4" s="215"/>
      <c r="G4" s="216"/>
      <c r="H4" s="214" t="s">
        <v>181</v>
      </c>
      <c r="I4" s="215"/>
      <c r="J4" s="215"/>
      <c r="K4" s="215"/>
      <c r="L4" s="215"/>
      <c r="M4" s="215"/>
      <c r="N4" s="216"/>
      <c r="O4" s="217" t="s">
        <v>182</v>
      </c>
      <c r="P4" s="217" t="s">
        <v>183</v>
      </c>
      <c r="Q4" s="217" t="s">
        <v>184</v>
      </c>
    </row>
    <row r="5" spans="1:17" ht="44.25" customHeight="1">
      <c r="A5" s="8" t="s">
        <v>185</v>
      </c>
      <c r="B5" s="9" t="s">
        <v>147</v>
      </c>
      <c r="C5" s="9" t="s">
        <v>80</v>
      </c>
      <c r="D5" s="9" t="s">
        <v>186</v>
      </c>
      <c r="E5" s="9" t="s">
        <v>7</v>
      </c>
      <c r="F5" s="9" t="s">
        <v>148</v>
      </c>
      <c r="G5" s="9" t="s">
        <v>50</v>
      </c>
      <c r="H5" s="8" t="s">
        <v>185</v>
      </c>
      <c r="I5" s="9" t="s">
        <v>147</v>
      </c>
      <c r="J5" s="9" t="s">
        <v>80</v>
      </c>
      <c r="K5" s="9" t="s">
        <v>186</v>
      </c>
      <c r="L5" s="9" t="s">
        <v>7</v>
      </c>
      <c r="M5" s="29" t="s">
        <v>148</v>
      </c>
      <c r="N5" s="29" t="s">
        <v>50</v>
      </c>
      <c r="O5" s="217"/>
      <c r="P5" s="217"/>
      <c r="Q5" s="217"/>
    </row>
    <row r="6" spans="1:19" ht="36" customHeight="1">
      <c r="A6" s="10" t="s">
        <v>187</v>
      </c>
      <c r="B6" s="11">
        <f>SUM(B7:B12)</f>
        <v>54318</v>
      </c>
      <c r="C6" s="11">
        <f>SUM(C7:C12)</f>
        <v>53868</v>
      </c>
      <c r="D6" s="11">
        <f>SUM(D7:D12)</f>
        <v>56250</v>
      </c>
      <c r="E6" s="11">
        <f>SUM(E7:E12)</f>
        <v>56514</v>
      </c>
      <c r="F6" s="12">
        <f>E6/D6*100</f>
        <v>100.46933333333334</v>
      </c>
      <c r="G6" s="13">
        <f>(E6-B6)/B6*100</f>
        <v>4.042858720866011</v>
      </c>
      <c r="H6" s="14" t="s">
        <v>188</v>
      </c>
      <c r="I6" s="11">
        <f>SUM(I7:I12)</f>
        <v>44669</v>
      </c>
      <c r="J6" s="11">
        <f>SUM(J7:J12)</f>
        <v>45562</v>
      </c>
      <c r="K6" s="11">
        <f>SUM(K7:K12)</f>
        <v>47186</v>
      </c>
      <c r="L6" s="11">
        <f>SUM(L7:L12)</f>
        <v>46878</v>
      </c>
      <c r="M6" s="12">
        <f>L6/K6*100</f>
        <v>99.34726401898868</v>
      </c>
      <c r="N6" s="12">
        <f aca="true" t="shared" si="0" ref="N6:N15">(L6-I6)/I6*100</f>
        <v>4.945264053370346</v>
      </c>
      <c r="O6" s="11">
        <v>62270</v>
      </c>
      <c r="P6" s="11">
        <f>E6-L6</f>
        <v>9636</v>
      </c>
      <c r="Q6" s="11">
        <f>O6+P6</f>
        <v>71906</v>
      </c>
      <c r="S6" s="40"/>
    </row>
    <row r="7" spans="1:19" ht="21.75" customHeight="1">
      <c r="A7" s="15" t="s">
        <v>189</v>
      </c>
      <c r="B7" s="16">
        <v>7050</v>
      </c>
      <c r="C7" s="16">
        <v>6830</v>
      </c>
      <c r="D7" s="16">
        <v>7357</v>
      </c>
      <c r="E7" s="16">
        <v>7153</v>
      </c>
      <c r="F7" s="17">
        <f aca="true" t="shared" si="1" ref="F7:F18">E7/D7*100</f>
        <v>97.2271306238956</v>
      </c>
      <c r="G7" s="18">
        <f aca="true" t="shared" si="2" ref="G7:G12">(E7-B7)/B7*100</f>
        <v>1.4609929078014183</v>
      </c>
      <c r="H7" s="19" t="s">
        <v>190</v>
      </c>
      <c r="I7" s="16">
        <v>19341</v>
      </c>
      <c r="J7" s="16">
        <v>19782</v>
      </c>
      <c r="K7" s="16">
        <v>20286</v>
      </c>
      <c r="L7" s="16">
        <v>20356</v>
      </c>
      <c r="M7" s="12">
        <f aca="true" t="shared" si="3" ref="M7:M18">L7/K7*100</f>
        <v>100.34506556245685</v>
      </c>
      <c r="N7" s="17">
        <f t="shared" si="0"/>
        <v>5.247918928700688</v>
      </c>
      <c r="O7" s="16"/>
      <c r="P7" s="16"/>
      <c r="Q7" s="16"/>
      <c r="S7" s="40"/>
    </row>
    <row r="8" spans="1:19" ht="36" customHeight="1">
      <c r="A8" s="20" t="s">
        <v>191</v>
      </c>
      <c r="B8" s="16">
        <v>44686</v>
      </c>
      <c r="C8" s="16">
        <v>46277</v>
      </c>
      <c r="D8" s="16">
        <v>48046</v>
      </c>
      <c r="E8" s="16">
        <v>47423</v>
      </c>
      <c r="F8" s="17">
        <f t="shared" si="1"/>
        <v>98.70332597926986</v>
      </c>
      <c r="G8" s="18">
        <f t="shared" si="2"/>
        <v>6.124960837846306</v>
      </c>
      <c r="H8" s="19" t="s">
        <v>192</v>
      </c>
      <c r="I8" s="16">
        <v>887</v>
      </c>
      <c r="J8" s="16">
        <v>982</v>
      </c>
      <c r="K8" s="16">
        <v>997</v>
      </c>
      <c r="L8" s="16">
        <v>1030</v>
      </c>
      <c r="M8" s="12">
        <f t="shared" si="3"/>
        <v>103.3099297893681</v>
      </c>
      <c r="N8" s="17">
        <f t="shared" si="0"/>
        <v>16.1217587373168</v>
      </c>
      <c r="O8" s="16"/>
      <c r="P8" s="16"/>
      <c r="Q8" s="16"/>
      <c r="S8" s="40"/>
    </row>
    <row r="9" spans="1:19" ht="21.75" customHeight="1">
      <c r="A9" s="20" t="s">
        <v>193</v>
      </c>
      <c r="B9" s="16">
        <v>1835</v>
      </c>
      <c r="C9" s="16">
        <v>166</v>
      </c>
      <c r="D9" s="16">
        <v>249</v>
      </c>
      <c r="E9" s="16">
        <v>264</v>
      </c>
      <c r="F9" s="17">
        <f t="shared" si="1"/>
        <v>106.02409638554218</v>
      </c>
      <c r="G9" s="18">
        <f t="shared" si="2"/>
        <v>-85.61307901907357</v>
      </c>
      <c r="H9" s="21" t="s">
        <v>194</v>
      </c>
      <c r="I9" s="16">
        <v>978</v>
      </c>
      <c r="J9" s="16">
        <v>1216</v>
      </c>
      <c r="K9" s="16">
        <v>1216</v>
      </c>
      <c r="L9" s="16">
        <v>1020</v>
      </c>
      <c r="M9" s="12">
        <f t="shared" si="3"/>
        <v>83.88157894736842</v>
      </c>
      <c r="N9" s="17">
        <f t="shared" si="0"/>
        <v>4.294478527607362</v>
      </c>
      <c r="O9" s="16"/>
      <c r="P9" s="16"/>
      <c r="Q9" s="16"/>
      <c r="S9" s="40"/>
    </row>
    <row r="10" spans="1:19" ht="21.75" customHeight="1">
      <c r="A10" s="20" t="s">
        <v>195</v>
      </c>
      <c r="B10" s="16">
        <v>42</v>
      </c>
      <c r="C10" s="16">
        <v>50</v>
      </c>
      <c r="D10" s="16">
        <v>53</v>
      </c>
      <c r="E10" s="16">
        <v>26</v>
      </c>
      <c r="F10" s="17">
        <f t="shared" si="1"/>
        <v>49.056603773584904</v>
      </c>
      <c r="G10" s="18">
        <f t="shared" si="2"/>
        <v>-38.095238095238095</v>
      </c>
      <c r="H10" s="21" t="s">
        <v>196</v>
      </c>
      <c r="I10" s="16">
        <v>23442</v>
      </c>
      <c r="J10" s="16">
        <v>23562</v>
      </c>
      <c r="K10" s="16">
        <v>24667</v>
      </c>
      <c r="L10" s="16">
        <v>24452</v>
      </c>
      <c r="M10" s="12">
        <f t="shared" si="3"/>
        <v>99.12839015688976</v>
      </c>
      <c r="N10" s="17">
        <f t="shared" si="0"/>
        <v>4.308506100162102</v>
      </c>
      <c r="O10" s="16"/>
      <c r="P10" s="16"/>
      <c r="Q10" s="16"/>
      <c r="S10" s="40"/>
    </row>
    <row r="11" spans="1:19" ht="21.75" customHeight="1">
      <c r="A11" s="20" t="s">
        <v>197</v>
      </c>
      <c r="B11" s="16">
        <v>647</v>
      </c>
      <c r="C11" s="16">
        <v>485</v>
      </c>
      <c r="D11" s="16">
        <v>485</v>
      </c>
      <c r="E11" s="16">
        <v>1618</v>
      </c>
      <c r="F11" s="17">
        <f t="shared" si="1"/>
        <v>333.60824742268045</v>
      </c>
      <c r="G11" s="18">
        <f t="shared" si="2"/>
        <v>150.07727975270478</v>
      </c>
      <c r="H11" s="21" t="s">
        <v>198</v>
      </c>
      <c r="I11" s="16">
        <v>21</v>
      </c>
      <c r="J11" s="16">
        <v>20</v>
      </c>
      <c r="K11" s="16">
        <v>20</v>
      </c>
      <c r="L11" s="16">
        <v>20</v>
      </c>
      <c r="M11" s="12">
        <f t="shared" si="3"/>
        <v>100</v>
      </c>
      <c r="N11" s="18">
        <f t="shared" si="0"/>
        <v>-4.761904761904762</v>
      </c>
      <c r="O11" s="16"/>
      <c r="P11" s="16"/>
      <c r="Q11" s="16"/>
      <c r="S11" s="40"/>
    </row>
    <row r="12" spans="1:19" ht="21.75" customHeight="1">
      <c r="A12" s="20" t="s">
        <v>38</v>
      </c>
      <c r="B12" s="16">
        <v>58</v>
      </c>
      <c r="C12" s="16">
        <v>60</v>
      </c>
      <c r="D12" s="16">
        <v>60</v>
      </c>
      <c r="E12" s="16">
        <v>30</v>
      </c>
      <c r="F12" s="17">
        <f t="shared" si="1"/>
        <v>50</v>
      </c>
      <c r="G12" s="18">
        <f t="shared" si="2"/>
        <v>-48.275862068965516</v>
      </c>
      <c r="H12" s="21"/>
      <c r="I12" s="16"/>
      <c r="J12" s="16"/>
      <c r="K12" s="16"/>
      <c r="L12" s="16"/>
      <c r="M12" s="12"/>
      <c r="N12" s="30"/>
      <c r="O12" s="16"/>
      <c r="P12" s="16"/>
      <c r="Q12" s="16"/>
      <c r="S12" s="40"/>
    </row>
    <row r="13" spans="1:19" ht="33" customHeight="1">
      <c r="A13" s="10" t="s">
        <v>199</v>
      </c>
      <c r="B13" s="11">
        <f>SUM(B14:B17)</f>
        <v>33302</v>
      </c>
      <c r="C13" s="11">
        <f>SUM(C14:C17)</f>
        <v>34270</v>
      </c>
      <c r="D13" s="11">
        <f>SUM(D14:D17)</f>
        <v>37353</v>
      </c>
      <c r="E13" s="11">
        <f>SUM(E14:E17)</f>
        <v>38647</v>
      </c>
      <c r="F13" s="12">
        <f t="shared" si="1"/>
        <v>103.46424651299762</v>
      </c>
      <c r="G13" s="13">
        <f aca="true" t="shared" si="4" ref="G13:G18">(E13-B13)/B13*100</f>
        <v>16.050087081856944</v>
      </c>
      <c r="H13" s="14" t="s">
        <v>200</v>
      </c>
      <c r="I13" s="11">
        <f>SUM(I14:I17)</f>
        <v>31632</v>
      </c>
      <c r="J13" s="11">
        <f>SUM(J14:J17)</f>
        <v>34270</v>
      </c>
      <c r="K13" s="11">
        <f>SUM(K14:K17)</f>
        <v>34420</v>
      </c>
      <c r="L13" s="11">
        <f>SUM(L14:L17)</f>
        <v>34213</v>
      </c>
      <c r="M13" s="12">
        <f t="shared" si="3"/>
        <v>99.39860546194073</v>
      </c>
      <c r="N13" s="31">
        <f t="shared" si="0"/>
        <v>8.159458775923117</v>
      </c>
      <c r="O13" s="11">
        <v>2460</v>
      </c>
      <c r="P13" s="32">
        <f>E13-L13</f>
        <v>4434</v>
      </c>
      <c r="Q13" s="42">
        <f>O13+P13</f>
        <v>6894</v>
      </c>
      <c r="S13" s="40"/>
    </row>
    <row r="14" spans="1:19" ht="21.75" customHeight="1">
      <c r="A14" s="22" t="s">
        <v>201</v>
      </c>
      <c r="B14" s="16">
        <v>20928</v>
      </c>
      <c r="C14" s="16">
        <v>19732</v>
      </c>
      <c r="D14" s="16">
        <v>20738</v>
      </c>
      <c r="E14" s="16">
        <v>21819</v>
      </c>
      <c r="F14" s="17">
        <f t="shared" si="1"/>
        <v>105.2126531005883</v>
      </c>
      <c r="G14" s="18">
        <f t="shared" si="4"/>
        <v>4.257454128440367</v>
      </c>
      <c r="H14" s="19" t="s">
        <v>202</v>
      </c>
      <c r="I14" s="16">
        <v>31625</v>
      </c>
      <c r="J14" s="16">
        <v>34220</v>
      </c>
      <c r="K14" s="16">
        <v>34196</v>
      </c>
      <c r="L14" s="16">
        <v>34087</v>
      </c>
      <c r="M14" s="12">
        <f t="shared" si="3"/>
        <v>99.68124926892034</v>
      </c>
      <c r="N14" s="30">
        <f t="shared" si="0"/>
        <v>7.7849802371541506</v>
      </c>
      <c r="O14" s="16"/>
      <c r="P14" s="33"/>
      <c r="Q14" s="33"/>
      <c r="S14" s="40"/>
    </row>
    <row r="15" spans="1:19" ht="21.75" customHeight="1">
      <c r="A15" s="22" t="s">
        <v>191</v>
      </c>
      <c r="B15" s="16">
        <v>12051</v>
      </c>
      <c r="C15" s="16">
        <v>14478</v>
      </c>
      <c r="D15" s="16">
        <v>16464</v>
      </c>
      <c r="E15" s="16">
        <v>16464</v>
      </c>
      <c r="F15" s="17">
        <f t="shared" si="1"/>
        <v>100</v>
      </c>
      <c r="G15" s="18">
        <f t="shared" si="4"/>
        <v>36.619367687328854</v>
      </c>
      <c r="H15" s="19" t="s">
        <v>203</v>
      </c>
      <c r="I15" s="16">
        <v>7</v>
      </c>
      <c r="J15" s="16">
        <v>50</v>
      </c>
      <c r="K15" s="16">
        <v>224</v>
      </c>
      <c r="L15" s="16">
        <v>36</v>
      </c>
      <c r="M15" s="12">
        <f t="shared" si="3"/>
        <v>16.071428571428573</v>
      </c>
      <c r="N15" s="30">
        <f t="shared" si="0"/>
        <v>414.28571428571433</v>
      </c>
      <c r="O15" s="16"/>
      <c r="P15" s="33"/>
      <c r="Q15" s="33"/>
      <c r="S15" s="40"/>
    </row>
    <row r="16" spans="1:19" ht="21.75" customHeight="1">
      <c r="A16" s="22" t="s">
        <v>204</v>
      </c>
      <c r="B16" s="16">
        <v>110</v>
      </c>
      <c r="C16" s="16">
        <v>10</v>
      </c>
      <c r="D16" s="16">
        <v>31</v>
      </c>
      <c r="E16" s="16">
        <v>42</v>
      </c>
      <c r="F16" s="17">
        <f t="shared" si="1"/>
        <v>135.48387096774192</v>
      </c>
      <c r="G16" s="18">
        <f t="shared" si="4"/>
        <v>-61.81818181818181</v>
      </c>
      <c r="H16" s="19" t="s">
        <v>205</v>
      </c>
      <c r="I16" s="16"/>
      <c r="J16" s="16"/>
      <c r="K16" s="16"/>
      <c r="L16" s="16">
        <v>90</v>
      </c>
      <c r="M16" s="12"/>
      <c r="N16" s="30"/>
      <c r="O16" s="16"/>
      <c r="P16" s="33"/>
      <c r="Q16" s="33"/>
      <c r="S16" s="40"/>
    </row>
    <row r="17" spans="1:19" ht="21.75" customHeight="1">
      <c r="A17" s="22" t="s">
        <v>195</v>
      </c>
      <c r="B17" s="16">
        <v>213</v>
      </c>
      <c r="C17" s="16">
        <v>50</v>
      </c>
      <c r="D17" s="16">
        <v>120</v>
      </c>
      <c r="E17" s="16">
        <v>322</v>
      </c>
      <c r="F17" s="17">
        <f t="shared" si="1"/>
        <v>268.3333333333333</v>
      </c>
      <c r="G17" s="18">
        <f t="shared" si="4"/>
        <v>51.173708920187785</v>
      </c>
      <c r="H17" s="19"/>
      <c r="I17" s="16"/>
      <c r="J17" s="16"/>
      <c r="K17" s="16"/>
      <c r="L17" s="16"/>
      <c r="M17" s="12"/>
      <c r="N17" s="30"/>
      <c r="O17" s="16"/>
      <c r="P17" s="33"/>
      <c r="Q17" s="33"/>
      <c r="S17" s="40"/>
    </row>
    <row r="18" spans="1:19" ht="21.75" customHeight="1">
      <c r="A18" s="23" t="s">
        <v>206</v>
      </c>
      <c r="B18" s="11">
        <f>B6+B13</f>
        <v>87620</v>
      </c>
      <c r="C18" s="11">
        <f>C6+C13</f>
        <v>88138</v>
      </c>
      <c r="D18" s="11">
        <f>D6+D13</f>
        <v>93603</v>
      </c>
      <c r="E18" s="11">
        <f>E6+E13</f>
        <v>95161</v>
      </c>
      <c r="F18" s="12">
        <f t="shared" si="1"/>
        <v>101.66447656592203</v>
      </c>
      <c r="G18" s="13">
        <f t="shared" si="4"/>
        <v>8.60648253823328</v>
      </c>
      <c r="H18" s="11" t="s">
        <v>206</v>
      </c>
      <c r="I18" s="11">
        <f>I6+I13</f>
        <v>76301</v>
      </c>
      <c r="J18" s="11">
        <f>J6+J13</f>
        <v>79832</v>
      </c>
      <c r="K18" s="11">
        <f>K6+K13</f>
        <v>81606</v>
      </c>
      <c r="L18" s="11">
        <f>L6+L13</f>
        <v>81091</v>
      </c>
      <c r="M18" s="12">
        <f t="shared" si="3"/>
        <v>99.36891895203784</v>
      </c>
      <c r="N18" s="31">
        <f>(L18-I18)/I18*100</f>
        <v>6.27776831234191</v>
      </c>
      <c r="O18" s="11">
        <f>O6+O13</f>
        <v>64730</v>
      </c>
      <c r="P18" s="32">
        <f>P6+P13</f>
        <v>14070</v>
      </c>
      <c r="Q18" s="11">
        <f>Q6+Q13</f>
        <v>78800</v>
      </c>
      <c r="S18" s="40"/>
    </row>
    <row r="19" spans="1:19" ht="12" customHeight="1">
      <c r="A19" s="24"/>
      <c r="B19" s="24"/>
      <c r="C19" s="25"/>
      <c r="D19" s="25"/>
      <c r="E19" s="26"/>
      <c r="F19" s="26"/>
      <c r="G19" s="26"/>
      <c r="H19" s="24"/>
      <c r="I19" s="24"/>
      <c r="J19" s="34"/>
      <c r="K19" s="35"/>
      <c r="L19" s="36"/>
      <c r="M19" s="36"/>
      <c r="N19" s="36"/>
      <c r="O19" s="36"/>
      <c r="P19" s="36"/>
      <c r="Q19" s="36"/>
      <c r="S19" s="40"/>
    </row>
    <row r="20" spans="1:17" ht="26.25" customHeight="1">
      <c r="A20" s="27"/>
      <c r="B20" s="27"/>
      <c r="C20" s="27"/>
      <c r="D20" s="27"/>
      <c r="E20" s="27"/>
      <c r="F20" s="27"/>
      <c r="G20" s="27"/>
      <c r="H20" s="27"/>
      <c r="I20" s="27"/>
      <c r="J20" s="27"/>
      <c r="K20" s="27"/>
      <c r="L20" s="37"/>
      <c r="M20" s="37"/>
      <c r="N20" s="37"/>
      <c r="O20" s="37"/>
      <c r="P20" s="37"/>
      <c r="Q20" s="38"/>
    </row>
    <row r="21" spans="1:17" ht="14.25" customHeight="1">
      <c r="A21" s="27"/>
      <c r="B21" s="27"/>
      <c r="C21" s="27"/>
      <c r="D21" s="27"/>
      <c r="E21" s="27"/>
      <c r="F21" s="27"/>
      <c r="G21" s="27"/>
      <c r="H21" s="27"/>
      <c r="I21" s="27"/>
      <c r="J21" s="27"/>
      <c r="K21" s="27"/>
      <c r="L21" s="38"/>
      <c r="M21" s="39"/>
      <c r="N21" s="38"/>
      <c r="O21" s="38"/>
      <c r="P21" s="38"/>
      <c r="Q21" s="38"/>
    </row>
    <row r="22" spans="1:17" ht="14.25" customHeight="1" hidden="1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  <c r="P22" s="28"/>
      <c r="Q22" s="28"/>
    </row>
    <row r="23" spans="1:17" ht="14.25" customHeight="1" hidden="1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  <c r="P23" s="28"/>
      <c r="Q23" s="28"/>
    </row>
    <row r="25" ht="12.75">
      <c r="I25" s="40"/>
    </row>
    <row r="26" spans="12:16" ht="12.75">
      <c r="L26" s="41"/>
      <c r="M26" s="41"/>
      <c r="N26" s="41"/>
      <c r="O26" s="41"/>
      <c r="P26" s="41"/>
    </row>
  </sheetData>
  <sheetProtection/>
  <mergeCells count="7">
    <mergeCell ref="A2:Q2"/>
    <mergeCell ref="J3:Q3"/>
    <mergeCell ref="A4:G4"/>
    <mergeCell ref="H4:N4"/>
    <mergeCell ref="O4:O5"/>
    <mergeCell ref="P4:P5"/>
    <mergeCell ref="Q4:Q5"/>
  </mergeCells>
  <printOptions horizontalCentered="1"/>
  <pageMargins left="0.15694444444444444" right="0.15694444444444444" top="0.5118055555555555" bottom="0.19652777777777777" header="0.5118055555555555" footer="0.15694444444444444"/>
  <pageSetup fitToHeight="1" fitToWidth="1" horizontalDpi="600" verticalDpi="600" orientation="landscape" paperSize="9" scale="81"/>
  <headerFooter alignWithMargins="0">
    <oddFooter>&amp;C- 20 -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2006-09-13T11:21:51Z</dcterms:created>
  <dcterms:modified xsi:type="dcterms:W3CDTF">2021-07-16T03:46:21Z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2052-11.1.0.8919</vt:lpwstr>
  </property>
</Properties>
</file>