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tabRatio="708" activeTab="9"/>
  </bookViews>
  <sheets>
    <sheet name="目录" sheetId="26" r:id="rId1"/>
    <sheet name="表1" sheetId="4" r:id="rId2"/>
    <sheet name="表2" sheetId="5" r:id="rId3"/>
    <sheet name="表3" sheetId="29" r:id="rId4"/>
    <sheet name="表4" sheetId="30" r:id="rId5"/>
    <sheet name="表5" sheetId="27" r:id="rId6"/>
    <sheet name="表6" sheetId="9" r:id="rId7"/>
    <sheet name="表7" sheetId="10" r:id="rId8"/>
    <sheet name="表8" sheetId="11" r:id="rId9"/>
    <sheet name="表9" sheetId="12" r:id="rId10"/>
    <sheet name="表10" sheetId="13" r:id="rId11"/>
    <sheet name="表11" sheetId="14" r:id="rId12"/>
    <sheet name="表12" sheetId="31" r:id="rId13"/>
    <sheet name="表13" sheetId="32" r:id="rId14"/>
    <sheet name="表14" sheetId="17" r:id="rId15"/>
    <sheet name="表15" sheetId="18" r:id="rId16"/>
    <sheet name="表16" sheetId="19" r:id="rId17"/>
    <sheet name="表17" sheetId="20" r:id="rId18"/>
    <sheet name="表18" sheetId="21" r:id="rId19"/>
    <sheet name="表19" sheetId="22" r:id="rId20"/>
    <sheet name="表20" sheetId="23" r:id="rId21"/>
    <sheet name="表21" sheetId="24" r:id="rId22"/>
    <sheet name="表22" sheetId="25" r:id="rId23"/>
    <sheet name="表23" sheetId="33" r:id="rId24"/>
    <sheet name="表24" sheetId="34" r:id="rId25"/>
    <sheet name="表25" sheetId="35" r:id="rId26"/>
    <sheet name="表26" sheetId="36" r:id="rId27"/>
  </sheets>
  <externalReferences>
    <externalReference r:id="rId29"/>
  </externalReferences>
  <definedNames>
    <definedName name="_xlnm._FilterDatabase" localSheetId="13" hidden="1">表13!$A$4:$F$248</definedName>
    <definedName name="_xlnm._FilterDatabase" localSheetId="21" hidden="1">表21!$A$5:$F$66</definedName>
    <definedName name="_xlnm._FilterDatabase" localSheetId="5" hidden="1">表5!$A$4:$D$1324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<sst xmlns="http://schemas.openxmlformats.org/spreadsheetml/2006/main" count="2499" uniqueCount="1756">
  <si>
    <t>2022年度惠安县政府决算公开目录</t>
  </si>
  <si>
    <t>表1</t>
  </si>
  <si>
    <t>2022年度一般公共预算收入决算表</t>
  </si>
  <si>
    <t>表2</t>
  </si>
  <si>
    <t>2022年度一般公共预算支出决算表</t>
  </si>
  <si>
    <t>表3</t>
  </si>
  <si>
    <t>2022年度本级一般公共预算收入决算表</t>
  </si>
  <si>
    <t>表4</t>
  </si>
  <si>
    <t>2022年度本级一般公共预算支出决算表</t>
  </si>
  <si>
    <t>表5</t>
  </si>
  <si>
    <t>2022年度本级一般公共预算支出决算功能分类明细表</t>
  </si>
  <si>
    <t>表6</t>
  </si>
  <si>
    <t>2022年度本级一般公共预算支出经济分类决算表</t>
  </si>
  <si>
    <t>表7</t>
  </si>
  <si>
    <t>2022年度本级一般公共预算基本支出经济分类决算表</t>
  </si>
  <si>
    <t>表8</t>
  </si>
  <si>
    <t>2022年度本级一般公共预算对下税收返还和转移支付决算表</t>
  </si>
  <si>
    <t>表9</t>
  </si>
  <si>
    <t>2022年度本级一般公共预算“三公”经费支出决算情况表</t>
  </si>
  <si>
    <t>表10</t>
  </si>
  <si>
    <t>2022年度政府性基金预算收入决算表</t>
  </si>
  <si>
    <t>表11</t>
  </si>
  <si>
    <t>2022年度政府性基金预算支出决算表</t>
  </si>
  <si>
    <t>表12</t>
  </si>
  <si>
    <t>2022年度本级政府性基金预算收入决算表</t>
  </si>
  <si>
    <t>表13</t>
  </si>
  <si>
    <t>2022年度本级政府性基金预算支出决算表</t>
  </si>
  <si>
    <t>表14</t>
  </si>
  <si>
    <t>2022年度本级政府性基金对下转移支付决算表</t>
  </si>
  <si>
    <t>表15</t>
  </si>
  <si>
    <t>2022年度国有资本经营预算收入决算表</t>
  </si>
  <si>
    <t>表16</t>
  </si>
  <si>
    <t>2022年度国有资本经营预算支出决算表</t>
  </si>
  <si>
    <t>表17</t>
  </si>
  <si>
    <t>2022年度本级国有资本经营预算收入决算表</t>
  </si>
  <si>
    <t>表18</t>
  </si>
  <si>
    <t>2022年度本级国有资本经营预算支出决算表</t>
  </si>
  <si>
    <t>表19</t>
  </si>
  <si>
    <t>2022年度社会保险基金预算收入决算表</t>
  </si>
  <si>
    <t>表20</t>
  </si>
  <si>
    <t>2022年度社会保险基金预算支出决算表</t>
  </si>
  <si>
    <t>表21</t>
  </si>
  <si>
    <t>2022年度本级社会保险基金预算收入决算表</t>
  </si>
  <si>
    <t>表22</t>
  </si>
  <si>
    <t>2022年度本级社会保险基金预算支出决算表</t>
  </si>
  <si>
    <t>表23</t>
  </si>
  <si>
    <t>2022年度政府一般债务余额和限额情况表</t>
  </si>
  <si>
    <t>表24</t>
  </si>
  <si>
    <t>2022年度本级政府一般债务余额和限额情况表</t>
  </si>
  <si>
    <t>表25</t>
  </si>
  <si>
    <t>2022年度政府专项债务余额和限额情况表</t>
  </si>
  <si>
    <t>表26</t>
  </si>
  <si>
    <t>2022年度本级政府专项债务余额和限额情况表</t>
  </si>
  <si>
    <t>单位：万元</t>
  </si>
  <si>
    <t>预算科目</t>
  </si>
  <si>
    <t>预算数</t>
  </si>
  <si>
    <t>决算数</t>
  </si>
  <si>
    <t>决算数为预算数的%</t>
  </si>
  <si>
    <t>上年决算数</t>
  </si>
  <si>
    <t>决算数为上年决算数的%</t>
  </si>
  <si>
    <t>一、税收收入</t>
  </si>
  <si>
    <t xml:space="preserve">    增值税</t>
  </si>
  <si>
    <t xml:space="preserve">    营业税</t>
  </si>
  <si>
    <r>
      <rPr>
        <sz val="11"/>
        <rFont val="宋体"/>
        <charset val="134"/>
      </rPr>
      <t xml:space="preserve"> </t>
    </r>
    <r>
      <rPr>
        <sz val="11"/>
        <rFont val="宋体"/>
        <charset val="134"/>
      </rPr>
      <t xml:space="preserve">   </t>
    </r>
    <r>
      <rPr>
        <sz val="11"/>
        <rFont val="宋体"/>
        <charset val="134"/>
      </rPr>
      <t>消费税</t>
    </r>
  </si>
  <si>
    <r>
      <rPr>
        <sz val="11"/>
        <rFont val="宋体"/>
        <charset val="134"/>
      </rPr>
      <t xml:space="preserve">    </t>
    </r>
    <r>
      <rPr>
        <sz val="11"/>
        <rFont val="宋体"/>
        <charset val="134"/>
      </rPr>
      <t>企业所得税</t>
    </r>
  </si>
  <si>
    <r>
      <rPr>
        <sz val="11"/>
        <rFont val="宋体"/>
        <charset val="134"/>
      </rPr>
      <t xml:space="preserve">    </t>
    </r>
    <r>
      <rPr>
        <sz val="11"/>
        <rFont val="宋体"/>
        <charset val="134"/>
      </rPr>
      <t>个人所得税</t>
    </r>
  </si>
  <si>
    <r>
      <rPr>
        <sz val="11"/>
        <rFont val="宋体"/>
        <charset val="134"/>
      </rPr>
      <t xml:space="preserve">    </t>
    </r>
    <r>
      <rPr>
        <sz val="11"/>
        <rFont val="宋体"/>
        <charset val="134"/>
      </rPr>
      <t>资源税</t>
    </r>
  </si>
  <si>
    <r>
      <rPr>
        <sz val="11"/>
        <rFont val="宋体"/>
        <charset val="134"/>
      </rPr>
      <t xml:space="preserve">    </t>
    </r>
    <r>
      <rPr>
        <sz val="11"/>
        <rFont val="宋体"/>
        <charset val="134"/>
      </rPr>
      <t>城市维护建设税</t>
    </r>
  </si>
  <si>
    <r>
      <rPr>
        <sz val="11"/>
        <rFont val="宋体"/>
        <charset val="134"/>
      </rPr>
      <t xml:space="preserve">    </t>
    </r>
    <r>
      <rPr>
        <sz val="11"/>
        <rFont val="宋体"/>
        <charset val="134"/>
      </rPr>
      <t>房产税</t>
    </r>
  </si>
  <si>
    <r>
      <rPr>
        <sz val="11"/>
        <rFont val="宋体"/>
        <charset val="134"/>
      </rPr>
      <t xml:space="preserve">    </t>
    </r>
    <r>
      <rPr>
        <sz val="11"/>
        <rFont val="宋体"/>
        <charset val="134"/>
      </rPr>
      <t>印花税</t>
    </r>
  </si>
  <si>
    <r>
      <rPr>
        <sz val="11"/>
        <rFont val="宋体"/>
        <charset val="134"/>
      </rPr>
      <t xml:space="preserve">   </t>
    </r>
    <r>
      <rPr>
        <sz val="11"/>
        <rFont val="宋体"/>
        <charset val="134"/>
      </rPr>
      <t xml:space="preserve"> 城镇土地使用税</t>
    </r>
  </si>
  <si>
    <r>
      <rPr>
        <sz val="11"/>
        <rFont val="宋体"/>
        <charset val="134"/>
      </rPr>
      <t xml:space="preserve">  </t>
    </r>
    <r>
      <rPr>
        <sz val="11"/>
        <rFont val="宋体"/>
        <charset val="134"/>
      </rPr>
      <t xml:space="preserve"> </t>
    </r>
    <r>
      <rPr>
        <sz val="11"/>
        <rFont val="宋体"/>
        <charset val="134"/>
      </rPr>
      <t xml:space="preserve"> </t>
    </r>
    <r>
      <rPr>
        <sz val="11"/>
        <rFont val="宋体"/>
        <charset val="134"/>
      </rPr>
      <t>土地增值税</t>
    </r>
  </si>
  <si>
    <r>
      <rPr>
        <sz val="11"/>
        <rFont val="宋体"/>
        <charset val="134"/>
      </rPr>
      <t xml:space="preserve">   </t>
    </r>
    <r>
      <rPr>
        <sz val="11"/>
        <rFont val="宋体"/>
        <charset val="134"/>
      </rPr>
      <t xml:space="preserve"> 车船税</t>
    </r>
  </si>
  <si>
    <r>
      <rPr>
        <sz val="11"/>
        <rFont val="宋体"/>
        <charset val="134"/>
      </rPr>
      <t xml:space="preserve">   </t>
    </r>
    <r>
      <rPr>
        <sz val="11"/>
        <rFont val="宋体"/>
        <charset val="134"/>
      </rPr>
      <t xml:space="preserve"> 耕地占用税</t>
    </r>
  </si>
  <si>
    <r>
      <rPr>
        <sz val="11"/>
        <rFont val="宋体"/>
        <charset val="134"/>
      </rPr>
      <t xml:space="preserve">    </t>
    </r>
    <r>
      <rPr>
        <sz val="11"/>
        <rFont val="宋体"/>
        <charset val="134"/>
      </rPr>
      <t>契税</t>
    </r>
  </si>
  <si>
    <r>
      <rPr>
        <sz val="11"/>
        <rFont val="宋体"/>
        <charset val="134"/>
      </rPr>
      <t xml:space="preserve">    </t>
    </r>
    <r>
      <rPr>
        <sz val="11"/>
        <rFont val="宋体"/>
        <charset val="134"/>
      </rPr>
      <t>环境保护税</t>
    </r>
  </si>
  <si>
    <t>　　其他税收收入</t>
  </si>
  <si>
    <t>二、非税收入</t>
  </si>
  <si>
    <t>　　专项收入</t>
  </si>
  <si>
    <t>　　行政事业性收费收入</t>
  </si>
  <si>
    <t>　　罚没收入</t>
  </si>
  <si>
    <t>　　国有资源(资产)有偿使用收入</t>
  </si>
  <si>
    <t xml:space="preserve">    政府住房基金收入</t>
  </si>
  <si>
    <t>　　其他收入</t>
  </si>
  <si>
    <t>收入小计</t>
  </si>
  <si>
    <t>三、债务转贷收入</t>
  </si>
  <si>
    <t>四、转移性收入</t>
  </si>
  <si>
    <t xml:space="preserve">    上级补助收入</t>
  </si>
  <si>
    <t xml:space="preserve">        返还性收入</t>
  </si>
  <si>
    <t xml:space="preserve">        一般性转移支付收入</t>
  </si>
  <si>
    <t xml:space="preserve">        专项转移支付收入</t>
  </si>
  <si>
    <t xml:space="preserve">    上年结余收入</t>
  </si>
  <si>
    <t xml:space="preserve">    待偿债置换一般债券上年结余</t>
  </si>
  <si>
    <t xml:space="preserve">    国债转贷收入、上年结余及转补助数</t>
  </si>
  <si>
    <t xml:space="preserve">    调入资金</t>
  </si>
  <si>
    <t xml:space="preserve">    动用预算稳定调节基金</t>
  </si>
  <si>
    <t>收入合计</t>
  </si>
  <si>
    <r>
      <rPr>
        <sz val="16"/>
        <rFont val="方正小标宋_GBK"/>
        <charset val="134"/>
      </rPr>
      <t>2022</t>
    </r>
    <r>
      <rPr>
        <sz val="16"/>
        <rFont val="方正小标宋_GBK"/>
        <charset val="134"/>
      </rPr>
      <t>年度一般公共预算支出决算表</t>
    </r>
  </si>
  <si>
    <t>调整预算数</t>
  </si>
  <si>
    <t>一、一般公共服务支出</t>
  </si>
  <si>
    <t>二、外交支出</t>
  </si>
  <si>
    <t>三、国防支出</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</si>
  <si>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</si>
  <si>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</si>
  <si>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</si>
  <si>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</si>
  <si>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</si>
  <si>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</si>
  <si>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</si>
  <si>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</si>
  <si>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</si>
  <si>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</si>
  <si>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</si>
  <si>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</si>
  <si>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</si>
  <si>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</si>
  <si>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</si>
  <si>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</si>
  <si>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</si>
  <si>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</si>
  <si>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二十二、其他支出</t>
  </si>
  <si>
    <t>二十三、债务付息支出</t>
  </si>
  <si>
    <t>二十四、债务发行费用支出</t>
  </si>
  <si>
    <t>支出小计</t>
  </si>
  <si>
    <t>债务还本支出</t>
  </si>
  <si>
    <t>转移性支出</t>
  </si>
  <si>
    <t xml:space="preserve">  上解支出</t>
  </si>
  <si>
    <t xml:space="preserve">  援助其他地区支出</t>
  </si>
  <si>
    <t xml:space="preserve">  增设预算周转金</t>
  </si>
  <si>
    <t xml:space="preserve">  国债转贷拨付数及年终结余</t>
  </si>
  <si>
    <t xml:space="preserve">  安排预算稳定调节基金</t>
  </si>
  <si>
    <t xml:space="preserve">  调出资金</t>
  </si>
  <si>
    <t xml:space="preserve">  待偿债置换一般债券结余</t>
  </si>
  <si>
    <t xml:space="preserve">  年终结余</t>
  </si>
  <si>
    <t>支出合计</t>
  </si>
  <si>
    <r>
      <rPr>
        <sz val="16"/>
        <rFont val="方正小标宋_GBK"/>
        <charset val="134"/>
      </rPr>
      <t>2022</t>
    </r>
    <r>
      <rPr>
        <sz val="16"/>
        <rFont val="方正小标宋_GBK"/>
        <charset val="134"/>
      </rPr>
      <t>年度本级一般公共预算支出决算表</t>
    </r>
  </si>
  <si>
    <t>十四、资源勘探信息等支出</t>
  </si>
  <si>
    <t>科目名称</t>
  </si>
  <si>
    <t>决算数为         上年决算数的%</t>
  </si>
  <si>
    <t>一般公共预算支出</t>
  </si>
  <si>
    <t>一般公共服务支出</t>
  </si>
  <si>
    <t xml:space="preserve">  人大事务</t>
  </si>
  <si>
    <t xml:space="preserve">    行政运行</t>
  </si>
  <si>
    <t xml:space="preserve">    一般行政管理事务</t>
  </si>
  <si>
    <t xml:space="preserve">    机关服务</t>
  </si>
  <si>
    <t xml:space="preserve">    人大会议</t>
  </si>
  <si>
    <t xml:space="preserve">    人大立法</t>
  </si>
  <si>
    <t xml:space="preserve">    人大监督</t>
  </si>
  <si>
    <t xml:space="preserve">    人大代表履职能力提升</t>
  </si>
  <si>
    <t xml:space="preserve">    代表工作</t>
  </si>
  <si>
    <t xml:space="preserve">    人大信访工作</t>
  </si>
  <si>
    <t xml:space="preserve">    事业运行</t>
  </si>
  <si>
    <t xml:space="preserve">    其他人大事务支出</t>
  </si>
  <si>
    <t xml:space="preserve">  政协事务</t>
  </si>
  <si>
    <t xml:space="preserve">    政协会议</t>
  </si>
  <si>
    <t xml:space="preserve">    委员视察</t>
  </si>
  <si>
    <t xml:space="preserve">    参政议政</t>
  </si>
  <si>
    <t xml:space="preserve">    其他政协事务支出</t>
  </si>
  <si>
    <t xml:space="preserve">  政府办公厅(室)及相关机构事务</t>
  </si>
  <si>
    <t xml:space="preserve">    专项服务</t>
  </si>
  <si>
    <t xml:space="preserve">    专项业务及机关事务管理</t>
  </si>
  <si>
    <t xml:space="preserve">    政务公开审批</t>
  </si>
  <si>
    <t xml:space="preserve">    信访事务</t>
  </si>
  <si>
    <t xml:space="preserve">    参事事务</t>
  </si>
  <si>
    <t xml:space="preserve">    其他政府办公厅(室)及相关机构事务支出</t>
  </si>
  <si>
    <t xml:space="preserve">  发展与改革事务</t>
  </si>
  <si>
    <t xml:space="preserve">    战略规划与实施</t>
  </si>
  <si>
    <t xml:space="preserve">    日常经济运行调节</t>
  </si>
  <si>
    <t xml:space="preserve">    社会事业发展规划</t>
  </si>
  <si>
    <t xml:space="preserve">    经济体制改革研究</t>
  </si>
  <si>
    <t xml:space="preserve">    物价管理</t>
  </si>
  <si>
    <t xml:space="preserve">    其他发展与改革事务支出</t>
  </si>
  <si>
    <t xml:space="preserve">  统计信息事务</t>
  </si>
  <si>
    <t xml:space="preserve">    信息事务</t>
  </si>
  <si>
    <t xml:space="preserve">    专项统计业务</t>
  </si>
  <si>
    <t xml:space="preserve">    统计管理</t>
  </si>
  <si>
    <t xml:space="preserve">    专项普查活动</t>
  </si>
  <si>
    <t xml:space="preserve">    统计抽样调查</t>
  </si>
  <si>
    <t xml:space="preserve">    其他统计信息事务支出</t>
  </si>
  <si>
    <t xml:space="preserve">  财政事务</t>
  </si>
  <si>
    <t xml:space="preserve">    预算改革业务</t>
  </si>
  <si>
    <t xml:space="preserve">    财政国库业务</t>
  </si>
  <si>
    <t xml:space="preserve">    财政监察</t>
  </si>
  <si>
    <t xml:space="preserve">    信息化建设</t>
  </si>
  <si>
    <t xml:space="preserve">    财政委托业务支出</t>
  </si>
  <si>
    <t xml:space="preserve">    其他财政事务支出</t>
  </si>
  <si>
    <t xml:space="preserve">  税收事务</t>
  </si>
  <si>
    <t xml:space="preserve">    税收业务</t>
  </si>
  <si>
    <t xml:space="preserve">    其他税收事务支出</t>
  </si>
  <si>
    <t xml:space="preserve">  审计事务</t>
  </si>
  <si>
    <t xml:space="preserve">    审计业务</t>
  </si>
  <si>
    <t xml:space="preserve">    审计管理</t>
  </si>
  <si>
    <t xml:space="preserve">    其他审计事务支出</t>
  </si>
  <si>
    <t xml:space="preserve">  海关事务</t>
  </si>
  <si>
    <t xml:space="preserve">    缉私办案</t>
  </si>
  <si>
    <t xml:space="preserve">    口岸管理</t>
  </si>
  <si>
    <t xml:space="preserve">    海关关务</t>
  </si>
  <si>
    <t xml:space="preserve">    关税征管</t>
  </si>
  <si>
    <t xml:space="preserve">    海关监管</t>
  </si>
  <si>
    <t xml:space="preserve">    检验检疫</t>
  </si>
  <si>
    <t xml:space="preserve">    其他海关事务支出</t>
  </si>
  <si>
    <t xml:space="preserve">  纪检监察事务</t>
  </si>
  <si>
    <t xml:space="preserve">    大案要案查处</t>
  </si>
  <si>
    <t xml:space="preserve">    派驻派出机构</t>
  </si>
  <si>
    <t xml:space="preserve">    巡视工作</t>
  </si>
  <si>
    <t xml:space="preserve">    其他纪检监察事务支出</t>
  </si>
  <si>
    <t xml:space="preserve">  商贸事务</t>
  </si>
  <si>
    <t xml:space="preserve">    对外贸易管理</t>
  </si>
  <si>
    <t xml:space="preserve">    国际经济合作</t>
  </si>
  <si>
    <t xml:space="preserve">    外资管理</t>
  </si>
  <si>
    <t xml:space="preserve">    国内贸易管理</t>
  </si>
  <si>
    <t xml:space="preserve">    招商引资</t>
  </si>
  <si>
    <t xml:space="preserve">    其他商贸事务支出</t>
  </si>
  <si>
    <t xml:space="preserve">  知识产权事务</t>
  </si>
  <si>
    <t xml:space="preserve">    专利审批</t>
  </si>
  <si>
    <t xml:space="preserve">    知识产权战略和规划</t>
  </si>
  <si>
    <t xml:space="preserve">    国际合作与交流</t>
  </si>
  <si>
    <t xml:space="preserve">    知识产权宏观管理</t>
  </si>
  <si>
    <t xml:space="preserve">    商标管理</t>
  </si>
  <si>
    <t xml:space="preserve">    原产地地理标志管理</t>
  </si>
  <si>
    <t xml:space="preserve">    其他知识产权事务支出</t>
  </si>
  <si>
    <t xml:space="preserve">  民族事务</t>
  </si>
  <si>
    <t xml:space="preserve">    民族工作专项</t>
  </si>
  <si>
    <t xml:space="preserve">    其他民族事务支出</t>
  </si>
  <si>
    <t xml:space="preserve">  港澳台事务</t>
  </si>
  <si>
    <t xml:space="preserve">    港澳事务</t>
  </si>
  <si>
    <t xml:space="preserve">    台湾事务</t>
  </si>
  <si>
    <t xml:space="preserve">    其他港澳台事务支出</t>
  </si>
  <si>
    <t xml:space="preserve">  档案事务</t>
  </si>
  <si>
    <t xml:space="preserve">    档案馆</t>
  </si>
  <si>
    <t xml:space="preserve">    其他档案事务支出</t>
  </si>
  <si>
    <t xml:space="preserve">  民主党派及工商联事务</t>
  </si>
  <si>
    <t xml:space="preserve">    其他民主党派及工商联事务支出</t>
  </si>
  <si>
    <t xml:space="preserve">  群众团体事务</t>
  </si>
  <si>
    <t xml:space="preserve">    工会事务</t>
  </si>
  <si>
    <t xml:space="preserve">    其他群众团体事务支出</t>
  </si>
  <si>
    <t xml:space="preserve">  党委办公厅(室)及相关机构事务</t>
  </si>
  <si>
    <t xml:space="preserve">    专项业务</t>
  </si>
  <si>
    <t xml:space="preserve">    其他党委办公厅(室)及相关机构事务支出</t>
  </si>
  <si>
    <t xml:space="preserve">  组织事务</t>
  </si>
  <si>
    <t xml:space="preserve">    公务员事务</t>
  </si>
  <si>
    <t xml:space="preserve">    其他组织事务支出</t>
  </si>
  <si>
    <t xml:space="preserve">  宣传事务</t>
  </si>
  <si>
    <t xml:space="preserve">    宣传管理</t>
  </si>
  <si>
    <t xml:space="preserve">    其他宣传事务支出</t>
  </si>
  <si>
    <t xml:space="preserve">  统战事务</t>
  </si>
  <si>
    <t xml:space="preserve">    宗教事务</t>
  </si>
  <si>
    <t xml:space="preserve">    华侨事务</t>
  </si>
  <si>
    <t xml:space="preserve">    其他统战事务支出</t>
  </si>
  <si>
    <t xml:space="preserve">  对外联络事务</t>
  </si>
  <si>
    <t xml:space="preserve">    其他对外联络事务支出</t>
  </si>
  <si>
    <t xml:space="preserve">  其他共产党事务支出(款)</t>
  </si>
  <si>
    <t xml:space="preserve">    其他共产党事务支出(项)</t>
  </si>
  <si>
    <t xml:space="preserve">  网信事务</t>
  </si>
  <si>
    <t xml:space="preserve">    信息安全事务</t>
  </si>
  <si>
    <t xml:space="preserve">    其他网信事务支出</t>
  </si>
  <si>
    <t xml:space="preserve">  市场监督管理事务</t>
  </si>
  <si>
    <t xml:space="preserve">    市场主体管理</t>
  </si>
  <si>
    <t xml:space="preserve">    市场秩序执法</t>
  </si>
  <si>
    <t xml:space="preserve">    质量基础</t>
  </si>
  <si>
    <t xml:space="preserve">    药品事务</t>
  </si>
  <si>
    <t xml:space="preserve">    医疗器械事务</t>
  </si>
  <si>
    <t xml:space="preserve">    化妆品事务</t>
  </si>
  <si>
    <t xml:space="preserve">    质量安全监管</t>
  </si>
  <si>
    <t xml:space="preserve">    食品安全监管</t>
  </si>
  <si>
    <t xml:space="preserve">    其他市场监督管理事务</t>
  </si>
  <si>
    <t xml:space="preserve">  其他一般公共服务支出(款)</t>
  </si>
  <si>
    <t xml:space="preserve">    国家赔偿费用支出</t>
  </si>
  <si>
    <t xml:space="preserve">    其他一般公共服务支出(项)</t>
  </si>
  <si>
    <t>外交支出</t>
  </si>
  <si>
    <t xml:space="preserve">  外交管理事务</t>
  </si>
  <si>
    <t xml:space="preserve">    其他外交管理事务支出</t>
  </si>
  <si>
    <t xml:space="preserve">  驻外机构</t>
  </si>
  <si>
    <t xml:space="preserve">    驻外使领馆(团、处)</t>
  </si>
  <si>
    <t xml:space="preserve">    其他驻外机构支出</t>
  </si>
  <si>
    <t xml:space="preserve">  对外援助</t>
  </si>
  <si>
    <t xml:space="preserve">    援外优惠贷款贴息</t>
  </si>
  <si>
    <t xml:space="preserve">    对外援助</t>
  </si>
  <si>
    <t xml:space="preserve">  国际组织</t>
  </si>
  <si>
    <t xml:space="preserve">    国际组织会费</t>
  </si>
  <si>
    <t xml:space="preserve">    国际组织捐赠</t>
  </si>
  <si>
    <t xml:space="preserve">    维和摊款</t>
  </si>
  <si>
    <t xml:space="preserve">    国际组织股金及基金</t>
  </si>
  <si>
    <t xml:space="preserve">    其他国际组织支出</t>
  </si>
  <si>
    <t xml:space="preserve">  对外合作与交流</t>
  </si>
  <si>
    <t xml:space="preserve">    在华国际会议</t>
  </si>
  <si>
    <t xml:space="preserve">    国际交流活动</t>
  </si>
  <si>
    <t xml:space="preserve">    对外合作活动</t>
  </si>
  <si>
    <t xml:space="preserve">    其他对外合作与交流支出</t>
  </si>
  <si>
    <t xml:space="preserve">  对外宣传(款)</t>
  </si>
  <si>
    <t xml:space="preserve">    对外宣传(项)</t>
  </si>
  <si>
    <t xml:space="preserve">  边界勘界联检</t>
  </si>
  <si>
    <t xml:space="preserve">    边界勘界</t>
  </si>
  <si>
    <t xml:space="preserve">    边界联检</t>
  </si>
  <si>
    <t xml:space="preserve">    边界界桩维护</t>
  </si>
  <si>
    <t xml:space="preserve">    其他支出</t>
  </si>
  <si>
    <t xml:space="preserve">  国际发展合作</t>
  </si>
  <si>
    <t xml:space="preserve">    其他国际发展合作支出</t>
  </si>
  <si>
    <t xml:space="preserve">  其他外交支出(款)</t>
  </si>
  <si>
    <t xml:space="preserve">    其他外交支出(项)</t>
  </si>
  <si>
    <t>国防支出</t>
  </si>
  <si>
    <t xml:space="preserve">  现役部队(款)</t>
  </si>
  <si>
    <t xml:space="preserve">    现役部队(项)</t>
  </si>
  <si>
    <t xml:space="preserve">  国防科研事业(款)</t>
  </si>
  <si>
    <t xml:space="preserve">    国防科研事业(项)</t>
  </si>
  <si>
    <t xml:space="preserve">  专项工程(款)</t>
  </si>
  <si>
    <t xml:space="preserve">    专项工程(项)</t>
  </si>
  <si>
    <t xml:space="preserve">  国防动员</t>
  </si>
  <si>
    <t xml:space="preserve">    兵役征集</t>
  </si>
  <si>
    <t xml:space="preserve">    经济动员</t>
  </si>
  <si>
    <t xml:space="preserve">    人民防空</t>
  </si>
  <si>
    <t xml:space="preserve">    交通战备</t>
  </si>
  <si>
    <t xml:space="preserve">    国防教育</t>
  </si>
  <si>
    <t xml:space="preserve">    预备役部队</t>
  </si>
  <si>
    <t xml:space="preserve">    民兵</t>
  </si>
  <si>
    <t xml:space="preserve">    边海防</t>
  </si>
  <si>
    <t xml:space="preserve">    其他国防动员支出</t>
  </si>
  <si>
    <t xml:space="preserve">  其他国防支出(款)</t>
  </si>
  <si>
    <t xml:space="preserve">    其他国防支出(项)</t>
  </si>
  <si>
    <t>公共安全支出</t>
  </si>
  <si>
    <t xml:space="preserve">  武装警察部队(款)</t>
  </si>
  <si>
    <t xml:space="preserve">    武装警察部队(项)</t>
  </si>
  <si>
    <t xml:space="preserve">    其他武装警察部队支出</t>
  </si>
  <si>
    <t xml:space="preserve">  公安</t>
  </si>
  <si>
    <t xml:space="preserve">    执法办案</t>
  </si>
  <si>
    <t xml:space="preserve">    特别业务</t>
  </si>
  <si>
    <t xml:space="preserve">    特勤业务</t>
  </si>
  <si>
    <t xml:space="preserve">    移民事务</t>
  </si>
  <si>
    <t xml:space="preserve">    其他公安支出</t>
  </si>
  <si>
    <t xml:space="preserve">  国家安全</t>
  </si>
  <si>
    <t xml:space="preserve">    安全业务</t>
  </si>
  <si>
    <t xml:space="preserve">    其他国家安全支出</t>
  </si>
  <si>
    <t xml:space="preserve">  检察</t>
  </si>
  <si>
    <t xml:space="preserve">    “两房”建设</t>
  </si>
  <si>
    <t xml:space="preserve">    检察监督</t>
  </si>
  <si>
    <t xml:space="preserve">    其他检察支出</t>
  </si>
  <si>
    <t xml:space="preserve">  法院</t>
  </si>
  <si>
    <t xml:space="preserve">    案件审判</t>
  </si>
  <si>
    <t xml:space="preserve">    案件执行</t>
  </si>
  <si>
    <t xml:space="preserve">    “两庭”建设</t>
  </si>
  <si>
    <t xml:space="preserve">    其他法院支出</t>
  </si>
  <si>
    <t xml:space="preserve">  司法</t>
  </si>
  <si>
    <t xml:space="preserve">    基层司法业务</t>
  </si>
  <si>
    <t xml:space="preserve">    普法宣传</t>
  </si>
  <si>
    <t xml:space="preserve">    律师管理</t>
  </si>
  <si>
    <t xml:space="preserve">    公共法律服务</t>
  </si>
  <si>
    <t xml:space="preserve">    国家统一法律职业资格考试</t>
  </si>
  <si>
    <t xml:space="preserve">    社区矫正</t>
  </si>
  <si>
    <t xml:space="preserve">    法制建设</t>
  </si>
  <si>
    <t xml:space="preserve">    其他司法支出</t>
  </si>
  <si>
    <t xml:space="preserve">  监狱</t>
  </si>
  <si>
    <t xml:space="preserve">    犯人生活</t>
  </si>
  <si>
    <t xml:space="preserve">    犯人改造</t>
  </si>
  <si>
    <t xml:space="preserve">    狱政设施建设</t>
  </si>
  <si>
    <t xml:space="preserve">    其他监狱支出</t>
  </si>
  <si>
    <t xml:space="preserve">  强制隔离戒毒</t>
  </si>
  <si>
    <t xml:space="preserve">    强制隔离戒毒人员生活</t>
  </si>
  <si>
    <t xml:space="preserve">    强制隔离戒毒人员教育</t>
  </si>
  <si>
    <t xml:space="preserve">    所政设施建设</t>
  </si>
  <si>
    <t xml:space="preserve">    其他强制隔离戒毒支出</t>
  </si>
  <si>
    <t xml:space="preserve">  国家保密</t>
  </si>
  <si>
    <t xml:space="preserve">    保密技术</t>
  </si>
  <si>
    <t xml:space="preserve">    保密管理</t>
  </si>
  <si>
    <t xml:space="preserve">    其他国家保密支出</t>
  </si>
  <si>
    <t xml:space="preserve">  缉私警察</t>
  </si>
  <si>
    <t xml:space="preserve">    缉私业务</t>
  </si>
  <si>
    <t xml:space="preserve">    其他缉私警察支出</t>
  </si>
  <si>
    <t xml:space="preserve">  其他公共安全支出(款)</t>
  </si>
  <si>
    <t xml:space="preserve">    国家司法救助支出</t>
  </si>
  <si>
    <t xml:space="preserve">    其他公共安全支出(项)</t>
  </si>
  <si>
    <t>教育支出</t>
  </si>
  <si>
    <t xml:space="preserve">  教育管理事务</t>
  </si>
  <si>
    <t xml:space="preserve">    其他教育管理事务支出</t>
  </si>
  <si>
    <t xml:space="preserve">  普通教育</t>
  </si>
  <si>
    <t xml:space="preserve">    学前教育</t>
  </si>
  <si>
    <t xml:space="preserve">    小学教育</t>
  </si>
  <si>
    <t xml:space="preserve">    初中教育</t>
  </si>
  <si>
    <t xml:space="preserve">    高中教育</t>
  </si>
  <si>
    <t xml:space="preserve">    高等教育</t>
  </si>
  <si>
    <t xml:space="preserve">    其他普通教育支出</t>
  </si>
  <si>
    <t xml:space="preserve">  职业教育</t>
  </si>
  <si>
    <t xml:space="preserve">    初等职业教育</t>
  </si>
  <si>
    <t xml:space="preserve">    中等职业教育</t>
  </si>
  <si>
    <t xml:space="preserve">    技校教育</t>
  </si>
  <si>
    <t xml:space="preserve">    高等职业教育</t>
  </si>
  <si>
    <t xml:space="preserve">    其他职业教育支出</t>
  </si>
  <si>
    <t xml:space="preserve">  成人教育</t>
  </si>
  <si>
    <t xml:space="preserve">    成人初等教育</t>
  </si>
  <si>
    <t xml:space="preserve">    成人中等教育</t>
  </si>
  <si>
    <t xml:space="preserve">    成人高等教育</t>
  </si>
  <si>
    <t xml:space="preserve">    成人广播电视教育</t>
  </si>
  <si>
    <t xml:space="preserve">    其他成人教育支出</t>
  </si>
  <si>
    <t xml:space="preserve">  广播电视教育</t>
  </si>
  <si>
    <t xml:space="preserve">    广播电视学校</t>
  </si>
  <si>
    <t xml:space="preserve">    教育电视台</t>
  </si>
  <si>
    <t xml:space="preserve">    其他广播电视教育支出</t>
  </si>
  <si>
    <t xml:space="preserve">  留学教育</t>
  </si>
  <si>
    <t xml:space="preserve">    出国留学教育</t>
  </si>
  <si>
    <t xml:space="preserve">    来华留学教育</t>
  </si>
  <si>
    <t xml:space="preserve">    其他留学教育支出</t>
  </si>
  <si>
    <t xml:space="preserve">  特殊教育</t>
  </si>
  <si>
    <t xml:space="preserve">    特殊学校教育</t>
  </si>
  <si>
    <t xml:space="preserve">    工读学校教育</t>
  </si>
  <si>
    <t xml:space="preserve">    其他特殊教育支出</t>
  </si>
  <si>
    <t xml:space="preserve">  进修及培训</t>
  </si>
  <si>
    <t xml:space="preserve">    教师进修</t>
  </si>
  <si>
    <t xml:space="preserve">    干部教育</t>
  </si>
  <si>
    <t xml:space="preserve">    培训支出</t>
  </si>
  <si>
    <t xml:space="preserve">    退役士兵能力提升</t>
  </si>
  <si>
    <t xml:space="preserve">    其他进修及培训</t>
  </si>
  <si>
    <t xml:space="preserve">  教育费附加安排的支出</t>
  </si>
  <si>
    <t xml:space="preserve">    农村中小学校舍建设</t>
  </si>
  <si>
    <t xml:space="preserve">    农村中小学教学设施</t>
  </si>
  <si>
    <t xml:space="preserve">    城市中小学校舍建设</t>
  </si>
  <si>
    <t xml:space="preserve">    城市中小学教学设施</t>
  </si>
  <si>
    <t xml:space="preserve">    中等职业学校教学设施</t>
  </si>
  <si>
    <t xml:space="preserve">    其他教育费附加安排的支出</t>
  </si>
  <si>
    <t xml:space="preserve">  其他教育支出(款)</t>
  </si>
  <si>
    <t xml:space="preserve">    其他教育支出(项)</t>
  </si>
  <si>
    <t>科学技术支出</t>
  </si>
  <si>
    <t xml:space="preserve">  科学技术管理事务</t>
  </si>
  <si>
    <t xml:space="preserve">    其他科学技术管理事务支出</t>
  </si>
  <si>
    <t xml:space="preserve">  基础研究</t>
  </si>
  <si>
    <t xml:space="preserve">    机构运行</t>
  </si>
  <si>
    <t xml:space="preserve">    自然科学基金</t>
  </si>
  <si>
    <t xml:space="preserve">    实验室及相关设施</t>
  </si>
  <si>
    <t xml:space="preserve">    重大科学工程</t>
  </si>
  <si>
    <t xml:space="preserve">    专项基础科研</t>
  </si>
  <si>
    <t xml:space="preserve">    专项技术基础</t>
  </si>
  <si>
    <t xml:space="preserve">    科技人才队伍建设</t>
  </si>
  <si>
    <t xml:space="preserve">    其他基础研究支出</t>
  </si>
  <si>
    <t xml:space="preserve">  应用研究</t>
  </si>
  <si>
    <t xml:space="preserve">    社会公益研究</t>
  </si>
  <si>
    <t xml:space="preserve">    高技术研究</t>
  </si>
  <si>
    <t xml:space="preserve">    专项科研试制</t>
  </si>
  <si>
    <t xml:space="preserve">    其他应用研究支出</t>
  </si>
  <si>
    <t xml:space="preserve">  技术研究与开发</t>
  </si>
  <si>
    <t xml:space="preserve">    科技成果转化与扩散</t>
  </si>
  <si>
    <t xml:space="preserve">    共性技术研究与开发</t>
  </si>
  <si>
    <t xml:space="preserve">    其他技术研究与开发支出</t>
  </si>
  <si>
    <t xml:space="preserve">  科技条件与服务</t>
  </si>
  <si>
    <t xml:space="preserve">    技术创新服务体系</t>
  </si>
  <si>
    <t xml:space="preserve">    科技条件专项</t>
  </si>
  <si>
    <t xml:space="preserve">    其他科技条件与服务支出</t>
  </si>
  <si>
    <t xml:space="preserve">  社会科学</t>
  </si>
  <si>
    <t xml:space="preserve">    社会科学研究机构</t>
  </si>
  <si>
    <t xml:space="preserve">    社会科学研究</t>
  </si>
  <si>
    <t xml:space="preserve">    社科基金支出</t>
  </si>
  <si>
    <t xml:space="preserve">    其他社会科学支出</t>
  </si>
  <si>
    <t xml:space="preserve">  科学技术普及</t>
  </si>
  <si>
    <t xml:space="preserve">    科普活动</t>
  </si>
  <si>
    <t xml:space="preserve">    青少年科技活动</t>
  </si>
  <si>
    <t xml:space="preserve">    学术交流活动</t>
  </si>
  <si>
    <t xml:space="preserve">    科技馆站</t>
  </si>
  <si>
    <t xml:space="preserve">    其他科学技术普及支出</t>
  </si>
  <si>
    <t xml:space="preserve">  科技交流与合作</t>
  </si>
  <si>
    <t xml:space="preserve">    国际交流与合作</t>
  </si>
  <si>
    <t xml:space="preserve">    重大科技合作项目</t>
  </si>
  <si>
    <t xml:space="preserve">    其他科技交流与合作支出</t>
  </si>
  <si>
    <t xml:space="preserve">  科技重大项目</t>
  </si>
  <si>
    <t xml:space="preserve">    科技重大专项</t>
  </si>
  <si>
    <t xml:space="preserve">    重点研发计划</t>
  </si>
  <si>
    <t xml:space="preserve">    其他科技重大项目</t>
  </si>
  <si>
    <t xml:space="preserve">  其他科学技术支出(款)</t>
  </si>
  <si>
    <t xml:space="preserve">    科技奖励</t>
  </si>
  <si>
    <t xml:space="preserve">    核应急</t>
  </si>
  <si>
    <t xml:space="preserve">    转制科研机构</t>
  </si>
  <si>
    <t xml:space="preserve">    其他科学技术支出(项)</t>
  </si>
  <si>
    <t>文化旅游体育与传媒支出</t>
  </si>
  <si>
    <t xml:space="preserve">  文化和旅游</t>
  </si>
  <si>
    <t xml:space="preserve">    图书馆</t>
  </si>
  <si>
    <t xml:space="preserve">    文化展示及纪念机构</t>
  </si>
  <si>
    <t xml:space="preserve">    艺术表演场所</t>
  </si>
  <si>
    <t xml:space="preserve">    艺术表演团体</t>
  </si>
  <si>
    <t xml:space="preserve">    文化活动</t>
  </si>
  <si>
    <t xml:space="preserve">    群众文化</t>
  </si>
  <si>
    <t xml:space="preserve">    文化和旅游交流与合作</t>
  </si>
  <si>
    <t xml:space="preserve">    文化创作与保护</t>
  </si>
  <si>
    <t xml:space="preserve">    文化和旅游市场管理</t>
  </si>
  <si>
    <t xml:space="preserve">    旅游宣传</t>
  </si>
  <si>
    <t xml:space="preserve">    文化和旅游管理事务</t>
  </si>
  <si>
    <t xml:space="preserve">    其他文化和旅游支出</t>
  </si>
  <si>
    <t xml:space="preserve">  文物</t>
  </si>
  <si>
    <t xml:space="preserve">    文物保护</t>
  </si>
  <si>
    <t xml:space="preserve">    博物馆</t>
  </si>
  <si>
    <t xml:space="preserve">    历史名城与古迹</t>
  </si>
  <si>
    <t xml:space="preserve">    其他文物支出</t>
  </si>
  <si>
    <t xml:space="preserve">  体育</t>
  </si>
  <si>
    <t xml:space="preserve">    运动项目管理</t>
  </si>
  <si>
    <t xml:space="preserve">    体育竞赛</t>
  </si>
  <si>
    <t xml:space="preserve">    体育训练</t>
  </si>
  <si>
    <t xml:space="preserve">    体育场馆</t>
  </si>
  <si>
    <t xml:space="preserve">    群众体育</t>
  </si>
  <si>
    <t xml:space="preserve">    体育交流与合作</t>
  </si>
  <si>
    <t xml:space="preserve">    其他体育支出</t>
  </si>
  <si>
    <t xml:space="preserve">  新闻出版电影</t>
  </si>
  <si>
    <t xml:space="preserve">    新闻通讯</t>
  </si>
  <si>
    <t xml:space="preserve">    出版发行</t>
  </si>
  <si>
    <t xml:space="preserve">    版权管理</t>
  </si>
  <si>
    <t xml:space="preserve">    电影</t>
  </si>
  <si>
    <t xml:space="preserve">    其他新闻出版电影支出</t>
  </si>
  <si>
    <t xml:space="preserve">  广播电视</t>
  </si>
  <si>
    <t xml:space="preserve">    监测监管</t>
  </si>
  <si>
    <t xml:space="preserve">    传输发射</t>
  </si>
  <si>
    <t xml:space="preserve">    广播电视事务</t>
  </si>
  <si>
    <t xml:space="preserve">    其他广播电视支出</t>
  </si>
  <si>
    <t xml:space="preserve">  其他文化旅游体育与传媒支出(款)</t>
  </si>
  <si>
    <t xml:space="preserve">    宣传文化发展专项支出</t>
  </si>
  <si>
    <t xml:space="preserve">    文化产业发展专项支出</t>
  </si>
  <si>
    <t xml:space="preserve">    其他文化旅游体育与传媒支出(项)</t>
  </si>
  <si>
    <t>社会保障和就业支出</t>
  </si>
  <si>
    <t xml:space="preserve">  人力资源和社会保障管理事务</t>
  </si>
  <si>
    <t xml:space="preserve">    综合业务管理</t>
  </si>
  <si>
    <t xml:space="preserve">    劳动保障监察</t>
  </si>
  <si>
    <t xml:space="preserve">    就业管理事务</t>
  </si>
  <si>
    <t xml:space="preserve">    社会保险业务管理事务</t>
  </si>
  <si>
    <t xml:space="preserve">    社会保险经办机构</t>
  </si>
  <si>
    <t xml:space="preserve">    劳动关系和维权</t>
  </si>
  <si>
    <t xml:space="preserve">    公共就业服务和职业技能鉴定机构</t>
  </si>
  <si>
    <t xml:space="preserve">    劳动人事争议调解仲裁</t>
  </si>
  <si>
    <t xml:space="preserve">    政府特殊津贴</t>
  </si>
  <si>
    <t xml:space="preserve">    资助留学回国人员</t>
  </si>
  <si>
    <t xml:space="preserve">    博士后日常经费</t>
  </si>
  <si>
    <t xml:space="preserve">    引进人才费用</t>
  </si>
  <si>
    <t xml:space="preserve">    其他人力资源和社会保障管理事务支出</t>
  </si>
  <si>
    <t xml:space="preserve">  民政管理事务</t>
  </si>
  <si>
    <t xml:space="preserve">    社会组织管理</t>
  </si>
  <si>
    <t xml:space="preserve">    行政区划和地名管理</t>
  </si>
  <si>
    <t xml:space="preserve">    基层政权建设和社区治理</t>
  </si>
  <si>
    <t xml:space="preserve">    其他民政管理事务支出</t>
  </si>
  <si>
    <t xml:space="preserve">  补充全国社会保障基金</t>
  </si>
  <si>
    <t xml:space="preserve">    用一般公共预算补充基金</t>
  </si>
  <si>
    <t xml:space="preserve">  行政事业单位养老支出</t>
  </si>
  <si>
    <t xml:space="preserve">    行政单位离退休</t>
  </si>
  <si>
    <t xml:space="preserve">    事业单位离退休</t>
  </si>
  <si>
    <t xml:space="preserve">    离退休人员管理机构</t>
  </si>
  <si>
    <t xml:space="preserve">    机关事业单位基本养老保险缴费支出</t>
  </si>
  <si>
    <t xml:space="preserve">    机关事业单位职业年金缴费支出</t>
  </si>
  <si>
    <t xml:space="preserve">    对机关事业单位基本养老保险基金的补助</t>
  </si>
  <si>
    <t xml:space="preserve">    对机关事业单位职业年金的补助</t>
  </si>
  <si>
    <t xml:space="preserve">    其他行政事业单位养老支出</t>
  </si>
  <si>
    <t xml:space="preserve">  企业改革补助</t>
  </si>
  <si>
    <t xml:space="preserve">    企业关闭破产补助</t>
  </si>
  <si>
    <t xml:space="preserve">    厂办大集体改革补助</t>
  </si>
  <si>
    <t xml:space="preserve">    其他企业改革发展补助</t>
  </si>
  <si>
    <t xml:space="preserve">  就业补助</t>
  </si>
  <si>
    <t xml:space="preserve">    就业创业服务补贴</t>
  </si>
  <si>
    <t xml:space="preserve">    职业培训补贴</t>
  </si>
  <si>
    <t xml:space="preserve">    社会保险补贴</t>
  </si>
  <si>
    <t xml:space="preserve">    公益性岗位补贴</t>
  </si>
  <si>
    <t xml:space="preserve">    职业技能鉴定补贴</t>
  </si>
  <si>
    <t xml:space="preserve">    就业见习补贴</t>
  </si>
  <si>
    <t xml:space="preserve">    高技能人才培养补助</t>
  </si>
  <si>
    <t xml:space="preserve">    促进创业补贴</t>
  </si>
  <si>
    <t xml:space="preserve">    其他就业补助支出</t>
  </si>
  <si>
    <t xml:space="preserve">  抚恤</t>
  </si>
  <si>
    <t xml:space="preserve">    死亡抚恤</t>
  </si>
  <si>
    <t xml:space="preserve">    伤残抚恤</t>
  </si>
  <si>
    <t xml:space="preserve">    在乡复员、退伍军人生活补助</t>
  </si>
  <si>
    <t xml:space="preserve">    光荣院</t>
  </si>
  <si>
    <t xml:space="preserve">    优抚事业单位支出</t>
  </si>
  <si>
    <t xml:space="preserve">    义务兵优待</t>
  </si>
  <si>
    <t xml:space="preserve">    农村籍退役士兵老年生活补助</t>
  </si>
  <si>
    <t xml:space="preserve">    烈士纪念设施管理维护</t>
  </si>
  <si>
    <t xml:space="preserve">    其他优抚支出</t>
  </si>
  <si>
    <t xml:space="preserve">  退役安置</t>
  </si>
  <si>
    <t xml:space="preserve">    退役士兵安置</t>
  </si>
  <si>
    <t xml:space="preserve">    军队移交政府的离退休人员安置</t>
  </si>
  <si>
    <t xml:space="preserve">    军队移交政府离退休干部管理机构</t>
  </si>
  <si>
    <t xml:space="preserve">    退役士兵管理教育</t>
  </si>
  <si>
    <t xml:space="preserve">    军队转业干部安置</t>
  </si>
  <si>
    <t xml:space="preserve">    其他退役安置支出</t>
  </si>
  <si>
    <t xml:space="preserve">  社会福利</t>
  </si>
  <si>
    <t xml:space="preserve">    儿童福利</t>
  </si>
  <si>
    <t xml:space="preserve">    老年福利</t>
  </si>
  <si>
    <t xml:space="preserve">    康复辅具</t>
  </si>
  <si>
    <t xml:space="preserve">    殡葬</t>
  </si>
  <si>
    <t xml:space="preserve">    社会福利事业单位</t>
  </si>
  <si>
    <t xml:space="preserve">    养老服务</t>
  </si>
  <si>
    <t xml:space="preserve">    其他社会福利支出</t>
  </si>
  <si>
    <t xml:space="preserve">  残疾人事业</t>
  </si>
  <si>
    <t xml:space="preserve">    残疾人康复</t>
  </si>
  <si>
    <t xml:space="preserve">    残疾人就业</t>
  </si>
  <si>
    <t xml:space="preserve">    残疾人体育</t>
  </si>
  <si>
    <t xml:space="preserve">    残疾人生活和护理补贴</t>
  </si>
  <si>
    <t xml:space="preserve">    其他残疾人事业支出</t>
  </si>
  <si>
    <t xml:space="preserve">  红十字事业</t>
  </si>
  <si>
    <t xml:space="preserve">    其他红十字事业支出</t>
  </si>
  <si>
    <t xml:space="preserve">  最低生活保障</t>
  </si>
  <si>
    <t xml:space="preserve">    城市最低生活保障金支出</t>
  </si>
  <si>
    <t xml:space="preserve">    农村最低生活保障金支出</t>
  </si>
  <si>
    <t xml:space="preserve">  临时救助</t>
  </si>
  <si>
    <t xml:space="preserve">    临时救助支出</t>
  </si>
  <si>
    <t xml:space="preserve">    流浪乞讨人员救助支出</t>
  </si>
  <si>
    <t xml:space="preserve">  特困人员救助供养</t>
  </si>
  <si>
    <t xml:space="preserve">    城市特困人员救助供养支出</t>
  </si>
  <si>
    <t xml:space="preserve">    农村特困人员救助供养支出</t>
  </si>
  <si>
    <t xml:space="preserve">  补充道路交通事故社会救助基金</t>
  </si>
  <si>
    <t xml:space="preserve">    交强险增值税补助基金支出</t>
  </si>
  <si>
    <t xml:space="preserve">    交强险罚款收入补助基金支出</t>
  </si>
  <si>
    <t xml:space="preserve">  其他生活救助</t>
  </si>
  <si>
    <t xml:space="preserve">    其他城市生活救助</t>
  </si>
  <si>
    <t xml:space="preserve">    其他农村生活救助</t>
  </si>
  <si>
    <t xml:space="preserve">  财政对基本养老保险基金的补助</t>
  </si>
  <si>
    <t xml:space="preserve">    财政对企业职工基本养老保险基金的补助</t>
  </si>
  <si>
    <t xml:space="preserve">    财政对城乡居民基本养老保险基金的补助</t>
  </si>
  <si>
    <t xml:space="preserve">    财政对其他基本养老保险基金的补助</t>
  </si>
  <si>
    <t xml:space="preserve">  财政对其他社会保险基金的补助</t>
  </si>
  <si>
    <t xml:space="preserve">    财政对失业保险基金的补助</t>
  </si>
  <si>
    <t xml:space="preserve">    财政对工伤保险基金的补助</t>
  </si>
  <si>
    <t xml:space="preserve">    其他财政对社会保险基金的补助</t>
  </si>
  <si>
    <t xml:space="preserve">  退役军人管理事务</t>
  </si>
  <si>
    <t xml:space="preserve">    拥军优属</t>
  </si>
  <si>
    <t xml:space="preserve">    军供保障</t>
  </si>
  <si>
    <t xml:space="preserve">    其他退役军人事务管理支出</t>
  </si>
  <si>
    <t xml:space="preserve">  财政代缴社会保险费支出</t>
  </si>
  <si>
    <t xml:space="preserve">    财政代缴城乡居民基本养老保险费支出</t>
  </si>
  <si>
    <t xml:space="preserve">    财政代缴其他社会保险费支出</t>
  </si>
  <si>
    <t xml:space="preserve">  其他社会保障和就业支出(款)</t>
  </si>
  <si>
    <t xml:space="preserve">    其他社会保障和就业支出(项)</t>
  </si>
  <si>
    <t>卫生健康支出</t>
  </si>
  <si>
    <t xml:space="preserve">  卫生健康管理事务</t>
  </si>
  <si>
    <t xml:space="preserve">    其他卫生健康管理事务支出</t>
  </si>
  <si>
    <t xml:space="preserve">  公立医院</t>
  </si>
  <si>
    <t xml:space="preserve">    综合医院</t>
  </si>
  <si>
    <t xml:space="preserve">    中医(民族)医院</t>
  </si>
  <si>
    <t xml:space="preserve">    传染病医院</t>
  </si>
  <si>
    <t xml:space="preserve">    职业病防治医院</t>
  </si>
  <si>
    <t xml:space="preserve">    精神病医院</t>
  </si>
  <si>
    <t xml:space="preserve">    妇幼保健医院</t>
  </si>
  <si>
    <t xml:space="preserve">    儿童医院</t>
  </si>
  <si>
    <t xml:space="preserve">    其他专科医院</t>
  </si>
  <si>
    <t xml:space="preserve">    福利医院</t>
  </si>
  <si>
    <t xml:space="preserve">    行业医院</t>
  </si>
  <si>
    <t xml:space="preserve">    处理医疗欠费</t>
  </si>
  <si>
    <t xml:space="preserve">    康复医院</t>
  </si>
  <si>
    <t xml:space="preserve">    其他公立医院支出</t>
  </si>
  <si>
    <t xml:space="preserve">  基层医疗卫生机构</t>
  </si>
  <si>
    <t xml:space="preserve">    城市社区卫生机构</t>
  </si>
  <si>
    <t xml:space="preserve">    乡镇卫生院</t>
  </si>
  <si>
    <t xml:space="preserve">    其他基层医疗卫生机构支出</t>
  </si>
  <si>
    <t xml:space="preserve">  公共卫生</t>
  </si>
  <si>
    <t xml:space="preserve">    疾病预防控制机构</t>
  </si>
  <si>
    <t xml:space="preserve">    卫生监督机构</t>
  </si>
  <si>
    <t xml:space="preserve">    妇幼保健机构</t>
  </si>
  <si>
    <t xml:space="preserve">    精神卫生机构</t>
  </si>
  <si>
    <t xml:space="preserve">    应急救治机构</t>
  </si>
  <si>
    <t xml:space="preserve">    采供血机构</t>
  </si>
  <si>
    <t xml:space="preserve">    其他专业公共卫生机构</t>
  </si>
  <si>
    <t xml:space="preserve">    基本公共卫生服务</t>
  </si>
  <si>
    <t xml:space="preserve">    重大公共卫生服务</t>
  </si>
  <si>
    <t xml:space="preserve">    突发公共卫生事件应急处理</t>
  </si>
  <si>
    <t xml:space="preserve">    其他公共卫生支出</t>
  </si>
  <si>
    <t xml:space="preserve">  中医药</t>
  </si>
  <si>
    <t xml:space="preserve">    中医(民族医)药专项</t>
  </si>
  <si>
    <t xml:space="preserve">    其他中医药支出</t>
  </si>
  <si>
    <t xml:space="preserve">  计划生育事务</t>
  </si>
  <si>
    <t xml:space="preserve">    计划生育机构</t>
  </si>
  <si>
    <t xml:space="preserve">    计划生育服务</t>
  </si>
  <si>
    <t xml:space="preserve">    其他计划生育事务支出</t>
  </si>
  <si>
    <t xml:space="preserve">  行政事业单位医疗</t>
  </si>
  <si>
    <t xml:space="preserve">    行政单位医疗</t>
  </si>
  <si>
    <t xml:space="preserve">    事业单位医疗</t>
  </si>
  <si>
    <t xml:space="preserve">    公务员医疗补助</t>
  </si>
  <si>
    <t xml:space="preserve">    其他行政事业单位医疗支出</t>
  </si>
  <si>
    <t xml:space="preserve">  财政对基本医疗保险基金的补助</t>
  </si>
  <si>
    <t xml:space="preserve">    财政对职工基本医疗保险基金的补助</t>
  </si>
  <si>
    <t xml:space="preserve">    财政对城乡居民基本医疗保险基金的补助</t>
  </si>
  <si>
    <t xml:space="preserve">    财政对其他基本医疗保险基金的补助</t>
  </si>
  <si>
    <t xml:space="preserve">  医疗救助</t>
  </si>
  <si>
    <t xml:space="preserve">    城乡医疗救助</t>
  </si>
  <si>
    <t xml:space="preserve">    疾病应急救助</t>
  </si>
  <si>
    <t xml:space="preserve">    其他医疗救助支出</t>
  </si>
  <si>
    <t xml:space="preserve">  优抚对象医疗</t>
  </si>
  <si>
    <t xml:space="preserve">    优抚对象医疗补助</t>
  </si>
  <si>
    <t xml:space="preserve">    其他优抚对象医疗支出</t>
  </si>
  <si>
    <t xml:space="preserve">  医疗保障管理事务</t>
  </si>
  <si>
    <t xml:space="preserve">    医疗保障政策管理</t>
  </si>
  <si>
    <t xml:space="preserve">    医疗保障经办事务</t>
  </si>
  <si>
    <t xml:space="preserve">    其他医疗保障管理事务支出</t>
  </si>
  <si>
    <t xml:space="preserve">  老龄卫生健康事务(款)</t>
  </si>
  <si>
    <t xml:space="preserve">    老龄卫生健康事务(项)</t>
  </si>
  <si>
    <t xml:space="preserve">  其他卫生健康支出(款)</t>
  </si>
  <si>
    <t xml:space="preserve">    其他卫生健康支出(项)</t>
  </si>
  <si>
    <t>节能环保支出</t>
  </si>
  <si>
    <t xml:space="preserve">  环境保护管理事务</t>
  </si>
  <si>
    <t xml:space="preserve">    生态环境保护宣传</t>
  </si>
  <si>
    <t xml:space="preserve">    环境保护法规、规划及标准</t>
  </si>
  <si>
    <t xml:space="preserve">    生态环境国际合作及履约</t>
  </si>
  <si>
    <t xml:space="preserve">    生态环境保护行政许可</t>
  </si>
  <si>
    <t xml:space="preserve">    应对气候变化管理事务</t>
  </si>
  <si>
    <t xml:space="preserve">    其他环境保护管理事务支出</t>
  </si>
  <si>
    <t xml:space="preserve">  环境监测与监察</t>
  </si>
  <si>
    <t xml:space="preserve">    建设项目环评审查与监督</t>
  </si>
  <si>
    <t xml:space="preserve">    核与辐射安全监督</t>
  </si>
  <si>
    <t xml:space="preserve">    其他环境监测与监察支出</t>
  </si>
  <si>
    <t xml:space="preserve">  污染防治</t>
  </si>
  <si>
    <t xml:space="preserve">    大气</t>
  </si>
  <si>
    <t xml:space="preserve">    水体</t>
  </si>
  <si>
    <t xml:space="preserve">    噪声</t>
  </si>
  <si>
    <t xml:space="preserve">    固体废弃物与化学品</t>
  </si>
  <si>
    <t xml:space="preserve">    放射源和放射性废物监管</t>
  </si>
  <si>
    <t xml:space="preserve">    辐射</t>
  </si>
  <si>
    <t xml:space="preserve">    土壤</t>
  </si>
  <si>
    <t xml:space="preserve">    其他污染防治支出</t>
  </si>
  <si>
    <t xml:space="preserve">  自然生态保护</t>
  </si>
  <si>
    <t xml:space="preserve">    生态保护</t>
  </si>
  <si>
    <t xml:space="preserve">    农村环境保护</t>
  </si>
  <si>
    <t xml:space="preserve">    生物及物种资源保护</t>
  </si>
  <si>
    <t xml:space="preserve">    其他自然生态保护支出</t>
  </si>
  <si>
    <t xml:space="preserve">  天然林保护</t>
  </si>
  <si>
    <t xml:space="preserve">    森林管护</t>
  </si>
  <si>
    <t xml:space="preserve">    社会保险补助</t>
  </si>
  <si>
    <t xml:space="preserve">    政策性社会性支出补助</t>
  </si>
  <si>
    <t xml:space="preserve">    天然林保护工程建设</t>
  </si>
  <si>
    <t xml:space="preserve">    停伐补助</t>
  </si>
  <si>
    <t xml:space="preserve">    其他天然林保护支出</t>
  </si>
  <si>
    <t xml:space="preserve">  退耕还林还草</t>
  </si>
  <si>
    <t xml:space="preserve">    退耕现金</t>
  </si>
  <si>
    <t xml:space="preserve">    退耕还林粮食折现补贴</t>
  </si>
  <si>
    <t xml:space="preserve">    退耕还林粮食费用补贴</t>
  </si>
  <si>
    <t xml:space="preserve">    退耕还林工程建设</t>
  </si>
  <si>
    <t xml:space="preserve">    其他退耕还林还草支出</t>
  </si>
  <si>
    <t xml:space="preserve">  风沙荒漠治理</t>
  </si>
  <si>
    <t xml:space="preserve">    京津风沙源治理工程建设</t>
  </si>
  <si>
    <t xml:space="preserve">    其他风沙荒漠治理支出</t>
  </si>
  <si>
    <t xml:space="preserve">  退牧还草</t>
  </si>
  <si>
    <t xml:space="preserve">    退牧还草工程建设</t>
  </si>
  <si>
    <t xml:space="preserve">    其他退牧还草支出</t>
  </si>
  <si>
    <t xml:space="preserve">  已垦草原退耕还草(款)</t>
  </si>
  <si>
    <t xml:space="preserve">    已垦草原退耕还草(项)</t>
  </si>
  <si>
    <t xml:space="preserve">  能源节约利用(款)</t>
  </si>
  <si>
    <t xml:space="preserve">    能源节约利用(项)</t>
  </si>
  <si>
    <t xml:space="preserve">  污染减排</t>
  </si>
  <si>
    <t xml:space="preserve">    生态环境监测与信息</t>
  </si>
  <si>
    <t xml:space="preserve">    生态环境执法监察</t>
  </si>
  <si>
    <t xml:space="preserve">    减排专项支出</t>
  </si>
  <si>
    <t xml:space="preserve">    清洁生产专项支出</t>
  </si>
  <si>
    <t xml:space="preserve">    其他污染减排支出</t>
  </si>
  <si>
    <t xml:space="preserve">  可再生能源(款)</t>
  </si>
  <si>
    <t xml:space="preserve">    可再生能源(项)</t>
  </si>
  <si>
    <t xml:space="preserve">  循环经济(款)</t>
  </si>
  <si>
    <t xml:space="preserve">    循环经济(项)</t>
  </si>
  <si>
    <t xml:space="preserve">  能源管理事务</t>
  </si>
  <si>
    <t xml:space="preserve">    能源预测预警</t>
  </si>
  <si>
    <t xml:space="preserve">    能源战略规划与实施</t>
  </si>
  <si>
    <t xml:space="preserve">    能源科技装备</t>
  </si>
  <si>
    <t xml:space="preserve">    能源行业管理</t>
  </si>
  <si>
    <t xml:space="preserve">    能源管理</t>
  </si>
  <si>
    <t xml:space="preserve">    石油储备发展管理</t>
  </si>
  <si>
    <t xml:space="preserve">    能源调查</t>
  </si>
  <si>
    <t xml:space="preserve">    农村电网建设</t>
  </si>
  <si>
    <t xml:space="preserve">    其他能源管理事务支出</t>
  </si>
  <si>
    <t xml:space="preserve">  其他节能环保支出(款)</t>
  </si>
  <si>
    <t xml:space="preserve">    其他节能环保支出(项)</t>
  </si>
  <si>
    <t>城乡社区支出</t>
  </si>
  <si>
    <t xml:space="preserve">  城乡社区管理事务</t>
  </si>
  <si>
    <t xml:space="preserve">    城管执法</t>
  </si>
  <si>
    <t xml:space="preserve">    工程建设标准规范编制与监管</t>
  </si>
  <si>
    <t xml:space="preserve">    工程建设管理</t>
  </si>
  <si>
    <t xml:space="preserve">    市政公用行业市场监管</t>
  </si>
  <si>
    <t xml:space="preserve">    住宅建设与房地产市场监管</t>
  </si>
  <si>
    <t xml:space="preserve">    执业资格注册、资质审查</t>
  </si>
  <si>
    <t xml:space="preserve">    其他城乡社区管理事务支出</t>
  </si>
  <si>
    <t xml:space="preserve">  城乡社区规划与管理(款)</t>
  </si>
  <si>
    <t xml:space="preserve">    城乡社区规划与管理(项)</t>
  </si>
  <si>
    <t xml:space="preserve">  城乡社区公共设施</t>
  </si>
  <si>
    <t xml:space="preserve">    小城镇基础设施建设</t>
  </si>
  <si>
    <t xml:space="preserve">    其他城乡社区公共设施支出</t>
  </si>
  <si>
    <t xml:space="preserve">  城乡社区环境卫生(款)</t>
  </si>
  <si>
    <t xml:space="preserve">    城乡社区环境卫生(项)</t>
  </si>
  <si>
    <t xml:space="preserve">  建设市场管理与监督(款)</t>
  </si>
  <si>
    <t xml:space="preserve">    建设市场管理与监督(项)</t>
  </si>
  <si>
    <t xml:space="preserve">  其他城乡社区支出(款)</t>
  </si>
  <si>
    <t xml:space="preserve">    其他城乡社区支出(项)</t>
  </si>
  <si>
    <t>农林水支出</t>
  </si>
  <si>
    <t xml:space="preserve">  农业农村</t>
  </si>
  <si>
    <t xml:space="preserve">    农垦运行</t>
  </si>
  <si>
    <t xml:space="preserve">    科技转化与推广服务</t>
  </si>
  <si>
    <t xml:space="preserve">    病虫害控制</t>
  </si>
  <si>
    <t xml:space="preserve">    农产品质量安全</t>
  </si>
  <si>
    <t xml:space="preserve">    执法监管</t>
  </si>
  <si>
    <t xml:space="preserve">    统计监测与信息服务</t>
  </si>
  <si>
    <t xml:space="preserve">    行业业务管理</t>
  </si>
  <si>
    <t xml:space="preserve">    对外交流与合作</t>
  </si>
  <si>
    <t xml:space="preserve">    防灾救灾</t>
  </si>
  <si>
    <t xml:space="preserve">    稳定农民收入补贴</t>
  </si>
  <si>
    <t xml:space="preserve">    农业结构调整补贴</t>
  </si>
  <si>
    <t xml:space="preserve">    农业生产发展</t>
  </si>
  <si>
    <t xml:space="preserve">    农村合作经济</t>
  </si>
  <si>
    <t xml:space="preserve">    农产品加工与促销</t>
  </si>
  <si>
    <t xml:space="preserve">    农村社会事业</t>
  </si>
  <si>
    <t xml:space="preserve">    农业资源保护修复与利用</t>
  </si>
  <si>
    <t xml:space="preserve">    农村道路建设</t>
  </si>
  <si>
    <t xml:space="preserve">    成品油价格改革对渔业的补贴</t>
  </si>
  <si>
    <t xml:space="preserve">    渔业发展</t>
  </si>
  <si>
    <t xml:space="preserve">    对高校毕业生到基层任职补助</t>
  </si>
  <si>
    <t xml:space="preserve">    农田建设</t>
  </si>
  <si>
    <t xml:space="preserve">    其他农业农村支出</t>
  </si>
  <si>
    <t xml:space="preserve">  林业和草原</t>
  </si>
  <si>
    <t xml:space="preserve">    事业机构</t>
  </si>
  <si>
    <t xml:space="preserve">    森林资源培育</t>
  </si>
  <si>
    <t xml:space="preserve">    技术推广与转化</t>
  </si>
  <si>
    <t xml:space="preserve">    森林资源管理</t>
  </si>
  <si>
    <t xml:space="preserve">    森林生态效益补偿</t>
  </si>
  <si>
    <t xml:space="preserve">    自然保护区等管理</t>
  </si>
  <si>
    <t xml:space="preserve">    动植物保护</t>
  </si>
  <si>
    <t xml:space="preserve">    湿地保护</t>
  </si>
  <si>
    <t xml:space="preserve">    执法与监督</t>
  </si>
  <si>
    <t xml:space="preserve">    防沙治沙</t>
  </si>
  <si>
    <t xml:space="preserve">    对外合作与交流</t>
  </si>
  <si>
    <t xml:space="preserve">    产业化管理</t>
  </si>
  <si>
    <t xml:space="preserve">    信息管理</t>
  </si>
  <si>
    <t xml:space="preserve">    林区公共支出</t>
  </si>
  <si>
    <t xml:space="preserve">    贷款贴息</t>
  </si>
  <si>
    <t xml:space="preserve">    成品油价格改革对林业的补贴</t>
  </si>
  <si>
    <t xml:space="preserve">    林业草原防灾减灾</t>
  </si>
  <si>
    <t xml:space="preserve">    国家公园</t>
  </si>
  <si>
    <t xml:space="preserve">    草原管理</t>
  </si>
  <si>
    <t xml:space="preserve">    其他林业和草原支出</t>
  </si>
  <si>
    <t xml:space="preserve">  水利</t>
  </si>
  <si>
    <t xml:space="preserve">    水利行业业务管理</t>
  </si>
  <si>
    <t xml:space="preserve">    水利工程建设</t>
  </si>
  <si>
    <t xml:space="preserve">    水利工程运行与维护</t>
  </si>
  <si>
    <t xml:space="preserve">    长江黄河等流域管理</t>
  </si>
  <si>
    <t xml:space="preserve">    水利前期工作</t>
  </si>
  <si>
    <t xml:space="preserve">    水利执法监督</t>
  </si>
  <si>
    <t xml:space="preserve">    水土保持</t>
  </si>
  <si>
    <t xml:space="preserve">    水资源节约管理与保护</t>
  </si>
  <si>
    <t xml:space="preserve">    水质监测</t>
  </si>
  <si>
    <t xml:space="preserve">    水文测报</t>
  </si>
  <si>
    <t xml:space="preserve">    防汛</t>
  </si>
  <si>
    <t xml:space="preserve">    抗旱</t>
  </si>
  <si>
    <t xml:space="preserve">    农村水利</t>
  </si>
  <si>
    <t xml:space="preserve">    水利技术推广</t>
  </si>
  <si>
    <t xml:space="preserve">    国际河流治理与管理</t>
  </si>
  <si>
    <t xml:space="preserve">    江河湖库水系综合整治</t>
  </si>
  <si>
    <t xml:space="preserve">    大中型水库移民后期扶持专项支出</t>
  </si>
  <si>
    <t xml:space="preserve">    水利安全监督</t>
  </si>
  <si>
    <t xml:space="preserve">    水利建设征地及移民支出</t>
  </si>
  <si>
    <t xml:space="preserve">    农村人畜饮水</t>
  </si>
  <si>
    <t xml:space="preserve">    南水北调工程建设</t>
  </si>
  <si>
    <t xml:space="preserve">    南水北调工程管理</t>
  </si>
  <si>
    <t xml:space="preserve">    其他水利支出</t>
  </si>
  <si>
    <t xml:space="preserve">  巩固脱贫衔接乡村振兴</t>
  </si>
  <si>
    <t xml:space="preserve">    农村基础设施建设</t>
  </si>
  <si>
    <t xml:space="preserve">    生产发展</t>
  </si>
  <si>
    <t xml:space="preserve">    社会发展</t>
  </si>
  <si>
    <t xml:space="preserve">    贷款奖补和贴息</t>
  </si>
  <si>
    <t xml:space="preserve">    “三西”农业建设专项补助</t>
  </si>
  <si>
    <t xml:space="preserve">    其他巩固脱贫衔接乡村振兴支出</t>
  </si>
  <si>
    <t xml:space="preserve">  农村综合改革</t>
  </si>
  <si>
    <t xml:space="preserve">    对村级公益事业建设的补助</t>
  </si>
  <si>
    <t xml:space="preserve">    国有农场办社会职能改革补助</t>
  </si>
  <si>
    <t xml:space="preserve">    对村民委员会和村党支部的补助</t>
  </si>
  <si>
    <t xml:space="preserve">    对村集体经济组织的补助</t>
  </si>
  <si>
    <t xml:space="preserve">    农村综合改革示范试点补助</t>
  </si>
  <si>
    <t xml:space="preserve">    其他农村综合改革支出</t>
  </si>
  <si>
    <t xml:space="preserve">  普惠金融发展支出</t>
  </si>
  <si>
    <t xml:space="preserve">    支持农村金融机构</t>
  </si>
  <si>
    <t xml:space="preserve">    涉农贷款增量奖励</t>
  </si>
  <si>
    <t xml:space="preserve">    农业保险保费补贴</t>
  </si>
  <si>
    <t xml:space="preserve">    创业担保贷款贴息</t>
  </si>
  <si>
    <t xml:space="preserve">    补充创业担保贷款基金</t>
  </si>
  <si>
    <t xml:space="preserve">    其他普惠金融发展支出</t>
  </si>
  <si>
    <t xml:space="preserve">  目标价格补贴</t>
  </si>
  <si>
    <t xml:space="preserve">    棉花目标价格补贴</t>
  </si>
  <si>
    <t xml:space="preserve">    其他目标价格补贴</t>
  </si>
  <si>
    <t xml:space="preserve">  其他农林水支出(款)</t>
  </si>
  <si>
    <t xml:space="preserve">    化解其他公益性乡村债务支出</t>
  </si>
  <si>
    <t xml:space="preserve">    其他农林水支出(项)</t>
  </si>
  <si>
    <t>交通运输支出</t>
  </si>
  <si>
    <t xml:space="preserve">  公路水路运输</t>
  </si>
  <si>
    <t xml:space="preserve">    公路建设</t>
  </si>
  <si>
    <t xml:space="preserve">    公路养护</t>
  </si>
  <si>
    <t xml:space="preserve">    交通运输信息化建设</t>
  </si>
  <si>
    <t xml:space="preserve">    公路和运输安全</t>
  </si>
  <si>
    <t xml:space="preserve">    公路还贷专项</t>
  </si>
  <si>
    <t xml:space="preserve">    公路运输管理</t>
  </si>
  <si>
    <t xml:space="preserve">    公路和运输技术标准化建设</t>
  </si>
  <si>
    <t xml:space="preserve">    港口设施</t>
  </si>
  <si>
    <t xml:space="preserve">    航道维护</t>
  </si>
  <si>
    <t xml:space="preserve">    船舶检验</t>
  </si>
  <si>
    <t xml:space="preserve">    救助打捞</t>
  </si>
  <si>
    <t xml:space="preserve">    内河运输</t>
  </si>
  <si>
    <t xml:space="preserve">    远洋运输</t>
  </si>
  <si>
    <t xml:space="preserve">    海事管理</t>
  </si>
  <si>
    <t xml:space="preserve">    航标事业发展支出</t>
  </si>
  <si>
    <t xml:space="preserve">    水路运输管理支出</t>
  </si>
  <si>
    <t xml:space="preserve">    口岸建设</t>
  </si>
  <si>
    <t xml:space="preserve">    取消政府还贷二级公路收费专项支出</t>
  </si>
  <si>
    <t xml:space="preserve">    其他公路水路运输支出</t>
  </si>
  <si>
    <t xml:space="preserve">  铁路运输</t>
  </si>
  <si>
    <t xml:space="preserve">    铁路路网建设</t>
  </si>
  <si>
    <t xml:space="preserve">    铁路还贷专项</t>
  </si>
  <si>
    <t xml:space="preserve">    铁路安全</t>
  </si>
  <si>
    <t xml:space="preserve">    铁路专项运输</t>
  </si>
  <si>
    <t xml:space="preserve">    行业监管</t>
  </si>
  <si>
    <t xml:space="preserve">    其他铁路运输支出</t>
  </si>
  <si>
    <t xml:space="preserve">  民用航空运输</t>
  </si>
  <si>
    <t xml:space="preserve">    机场建设</t>
  </si>
  <si>
    <t xml:space="preserve">    空管系统建设</t>
  </si>
  <si>
    <t xml:space="preserve">    民航还贷专项支出</t>
  </si>
  <si>
    <t xml:space="preserve">    民用航空安全</t>
  </si>
  <si>
    <t xml:space="preserve">    民航专项运输</t>
  </si>
  <si>
    <t xml:space="preserve">    其他民用航空运输支出</t>
  </si>
  <si>
    <t xml:space="preserve">  成品油价格改革对交通运输的补贴</t>
  </si>
  <si>
    <t xml:space="preserve">    对城市公交的补贴</t>
  </si>
  <si>
    <t xml:space="preserve">    对农村道路客运的补贴</t>
  </si>
  <si>
    <t xml:space="preserve">    对出租车的补贴</t>
  </si>
  <si>
    <t xml:space="preserve">    成品油价格改革补贴其他支出</t>
  </si>
  <si>
    <t xml:space="preserve">  邮政业支出</t>
  </si>
  <si>
    <t xml:space="preserve">    邮政普遍服务与特殊服务</t>
  </si>
  <si>
    <t xml:space="preserve">    其他邮政业支出</t>
  </si>
  <si>
    <t xml:space="preserve">  车辆购置税支出</t>
  </si>
  <si>
    <t xml:space="preserve">    车辆购置税用于公路等基础设施建设支出</t>
  </si>
  <si>
    <t xml:space="preserve">    车辆购置税用于农村公路建设支出</t>
  </si>
  <si>
    <t xml:space="preserve">    车辆购置税用于老旧汽车报废更新补贴</t>
  </si>
  <si>
    <t xml:space="preserve">    车辆购置税其他支出</t>
  </si>
  <si>
    <t xml:space="preserve">  其他交通运输支出(款)</t>
  </si>
  <si>
    <t xml:space="preserve">    公共交通运营补助</t>
  </si>
  <si>
    <t xml:space="preserve">    其他交通运输支出(项)</t>
  </si>
  <si>
    <t>资源勘探工业信息等支出</t>
  </si>
  <si>
    <t xml:space="preserve">  资源勘探开发</t>
  </si>
  <si>
    <t xml:space="preserve">    煤炭勘探开采和洗选</t>
  </si>
  <si>
    <t xml:space="preserve">    石油和天然气勘探开采</t>
  </si>
  <si>
    <t xml:space="preserve">    黑色金属矿勘探和采选</t>
  </si>
  <si>
    <t xml:space="preserve">    有色金属矿勘探和采选</t>
  </si>
  <si>
    <t xml:space="preserve">    非金属矿勘探和采选</t>
  </si>
  <si>
    <t xml:space="preserve">    其他资源勘探业支出</t>
  </si>
  <si>
    <t xml:space="preserve">  制造业</t>
  </si>
  <si>
    <t xml:space="preserve">    纺织业</t>
  </si>
  <si>
    <t xml:space="preserve">    医药制造业</t>
  </si>
  <si>
    <t xml:space="preserve">    非金属矿物制品业</t>
  </si>
  <si>
    <t xml:space="preserve">    通信设备、计算机及其他电子设备制造业</t>
  </si>
  <si>
    <t xml:space="preserve">    交通运输设备制造业</t>
  </si>
  <si>
    <t xml:space="preserve">    电气机械及器材制造业</t>
  </si>
  <si>
    <t xml:space="preserve">    工艺品及其他制造业</t>
  </si>
  <si>
    <t xml:space="preserve">    石油加工、炼焦及核燃料加工业</t>
  </si>
  <si>
    <t xml:space="preserve">    化学原料及化学制品制造业</t>
  </si>
  <si>
    <t xml:space="preserve">    黑色金属冶炼及压延加工业</t>
  </si>
  <si>
    <t xml:space="preserve">    有色金属冶炼及压延加工业</t>
  </si>
  <si>
    <t xml:space="preserve">    其他制造业支出</t>
  </si>
  <si>
    <t xml:space="preserve">  建筑业</t>
  </si>
  <si>
    <t xml:space="preserve">    其他建筑业支出</t>
  </si>
  <si>
    <t xml:space="preserve">  工业和信息产业监管</t>
  </si>
  <si>
    <t xml:space="preserve">    战备应急</t>
  </si>
  <si>
    <t xml:space="preserve">    专用通信</t>
  </si>
  <si>
    <t xml:space="preserve">    无线电及信息通信监管</t>
  </si>
  <si>
    <t xml:space="preserve">    工程建设及运行维护</t>
  </si>
  <si>
    <t xml:space="preserve">    产业发展</t>
  </si>
  <si>
    <t xml:space="preserve">    其他工业和信息产业监管支出</t>
  </si>
  <si>
    <t xml:space="preserve">  国有资产监管</t>
  </si>
  <si>
    <t xml:space="preserve">    国有企业监事会专项</t>
  </si>
  <si>
    <t xml:space="preserve">    中央企业专项管理</t>
  </si>
  <si>
    <t xml:space="preserve">    其他国有资产监管支出</t>
  </si>
  <si>
    <t xml:space="preserve">  支持中小企业发展和管理支出</t>
  </si>
  <si>
    <t xml:space="preserve">    科技型中小企业技术创新基金</t>
  </si>
  <si>
    <t xml:space="preserve">    中小企业发展专项</t>
  </si>
  <si>
    <t xml:space="preserve">    减免房租补贴</t>
  </si>
  <si>
    <t xml:space="preserve">    其他支持中小企业发展和管理支出</t>
  </si>
  <si>
    <t xml:space="preserve">  其他资源勘探工业信息等支出(款)</t>
  </si>
  <si>
    <t xml:space="preserve">    黄金事务</t>
  </si>
  <si>
    <t xml:space="preserve">    技术改造支出</t>
  </si>
  <si>
    <t xml:space="preserve">    中药材扶持资金支出</t>
  </si>
  <si>
    <t xml:space="preserve">    重点产业振兴和技术改造项目贷款贴息</t>
  </si>
  <si>
    <t xml:space="preserve">    其他资源勘探工业信息等支出(项)</t>
  </si>
  <si>
    <t>商业服务业等支出</t>
  </si>
  <si>
    <t xml:space="preserve">  商业流通事务</t>
  </si>
  <si>
    <t xml:space="preserve">    食品流通安全补贴</t>
  </si>
  <si>
    <t xml:space="preserve">    市场监测及信息管理</t>
  </si>
  <si>
    <t xml:space="preserve">    民贸企业补贴</t>
  </si>
  <si>
    <t xml:space="preserve">    民贸民品贷款贴息</t>
  </si>
  <si>
    <t xml:space="preserve">    其他商业流通事务支出</t>
  </si>
  <si>
    <t xml:space="preserve">  涉外发展服务支出</t>
  </si>
  <si>
    <t xml:space="preserve">    外商投资环境建设补助资金</t>
  </si>
  <si>
    <t xml:space="preserve">    其他涉外发展服务支出</t>
  </si>
  <si>
    <t xml:space="preserve">  其他商业服务业等支出(款)</t>
  </si>
  <si>
    <t xml:space="preserve">    服务业基础设施建设</t>
  </si>
  <si>
    <t xml:space="preserve">    其他商业服务业等支出(项)</t>
  </si>
  <si>
    <t>金融支出</t>
  </si>
  <si>
    <t xml:space="preserve">  金融部门行政支出</t>
  </si>
  <si>
    <t xml:space="preserve">    安全防卫</t>
  </si>
  <si>
    <t xml:space="preserve">    金融部门其他行政支出</t>
  </si>
  <si>
    <t xml:space="preserve">  金融部门监管支出</t>
  </si>
  <si>
    <t xml:space="preserve">    货币发行</t>
  </si>
  <si>
    <t xml:space="preserve">    金融服务</t>
  </si>
  <si>
    <t xml:space="preserve">    反假币</t>
  </si>
  <si>
    <t xml:space="preserve">    重点金融机构监管</t>
  </si>
  <si>
    <t xml:space="preserve">    金融稽查与案件处理</t>
  </si>
  <si>
    <t xml:space="preserve">    金融行业电子化建设</t>
  </si>
  <si>
    <t xml:space="preserve">    从业人员资格考试</t>
  </si>
  <si>
    <t xml:space="preserve">    反洗钱</t>
  </si>
  <si>
    <t xml:space="preserve">    金融部门其他监管支出</t>
  </si>
  <si>
    <t xml:space="preserve">  金融发展支出</t>
  </si>
  <si>
    <t xml:space="preserve">    政策性银行亏损补贴</t>
  </si>
  <si>
    <t xml:space="preserve">    利息费用补贴支出</t>
  </si>
  <si>
    <t xml:space="preserve">    补充资本金</t>
  </si>
  <si>
    <t xml:space="preserve">    风险基金补助</t>
  </si>
  <si>
    <t xml:space="preserve">    其他金融发展支出</t>
  </si>
  <si>
    <t xml:space="preserve">  金融调控支出</t>
  </si>
  <si>
    <t xml:space="preserve">    中央银行亏损补贴</t>
  </si>
  <si>
    <t xml:space="preserve">    其他金融调控支出</t>
  </si>
  <si>
    <t xml:space="preserve">  其他金融支出(款)</t>
  </si>
  <si>
    <t xml:space="preserve">    重点企业贷款贴息</t>
  </si>
  <si>
    <t xml:space="preserve">    其他金融支出(项)</t>
  </si>
  <si>
    <t>援助其他地区支出</t>
  </si>
  <si>
    <t xml:space="preserve">  一般公共服务</t>
  </si>
  <si>
    <t xml:space="preserve">  教育</t>
  </si>
  <si>
    <t xml:space="preserve">  文化旅游体育与传媒</t>
  </si>
  <si>
    <t xml:space="preserve">  卫生健康</t>
  </si>
  <si>
    <t xml:space="preserve">  节能环保</t>
  </si>
  <si>
    <t xml:space="preserve">  交通运输</t>
  </si>
  <si>
    <t xml:space="preserve">  住房保障</t>
  </si>
  <si>
    <t xml:space="preserve">  其他支出</t>
  </si>
  <si>
    <t>自然资源海洋气象等支出</t>
  </si>
  <si>
    <t xml:space="preserve">  自然资源事务</t>
  </si>
  <si>
    <t xml:space="preserve">    自然资源规划及管理</t>
  </si>
  <si>
    <t xml:space="preserve">    自然资源利用与保护</t>
  </si>
  <si>
    <t xml:space="preserve">    自然资源社会公益服务</t>
  </si>
  <si>
    <t xml:space="preserve">    自然资源行业业务管理</t>
  </si>
  <si>
    <t xml:space="preserve">    自然资源调查与确权登记</t>
  </si>
  <si>
    <t xml:space="preserve">    土地资源储备支出</t>
  </si>
  <si>
    <t xml:space="preserve">    地质矿产资源与环境调查</t>
  </si>
  <si>
    <t>　　地质勘查与矿产资源管理</t>
  </si>
  <si>
    <t xml:space="preserve">    地质转产项目财政贴息</t>
  </si>
  <si>
    <t xml:space="preserve">    国外风险勘查</t>
  </si>
  <si>
    <t xml:space="preserve">    地质勘查基金(周转金)支出</t>
  </si>
  <si>
    <t xml:space="preserve">    海域与海岛管理</t>
  </si>
  <si>
    <t xml:space="preserve">    自然资源国际合作与海洋权益维护</t>
  </si>
  <si>
    <t xml:space="preserve">    自然资源卫星</t>
  </si>
  <si>
    <t xml:space="preserve">    极地考察</t>
  </si>
  <si>
    <t xml:space="preserve">    深海调查与资源开发</t>
  </si>
  <si>
    <t xml:space="preserve">    海港航标维护</t>
  </si>
  <si>
    <t xml:space="preserve">    海水淡化</t>
  </si>
  <si>
    <t xml:space="preserve">    无居民海岛使用金支出</t>
  </si>
  <si>
    <t xml:space="preserve">    海洋战略规划与预警监测</t>
  </si>
  <si>
    <t xml:space="preserve">    基础测绘与地理信息监管</t>
  </si>
  <si>
    <t xml:space="preserve">    其他自然资源事务支出</t>
  </si>
  <si>
    <t xml:space="preserve">  气象事务</t>
  </si>
  <si>
    <t xml:space="preserve">    气象事业机构</t>
  </si>
  <si>
    <t xml:space="preserve">    气象探测</t>
  </si>
  <si>
    <t xml:space="preserve">    气象信息传输及管理</t>
  </si>
  <si>
    <t xml:space="preserve">    气象预报预测</t>
  </si>
  <si>
    <t xml:space="preserve">    气象服务</t>
  </si>
  <si>
    <t xml:space="preserve">    气象装备保障维护</t>
  </si>
  <si>
    <t xml:space="preserve">    气象基础设施建设与维修</t>
  </si>
  <si>
    <t xml:space="preserve">    气象卫星</t>
  </si>
  <si>
    <t xml:space="preserve">    气象法规与标准</t>
  </si>
  <si>
    <t xml:space="preserve">    气象资金审计稽查</t>
  </si>
  <si>
    <t xml:space="preserve">    其他气象事务支出</t>
  </si>
  <si>
    <t xml:space="preserve">  其他自然资源海洋气象等支出(款)</t>
  </si>
  <si>
    <t xml:space="preserve">    其他自然资源海洋气象等支出(项)</t>
  </si>
  <si>
    <t>住房保障支出</t>
  </si>
  <si>
    <t xml:space="preserve">  保障性安居工程支出</t>
  </si>
  <si>
    <t xml:space="preserve">    廉租住房</t>
  </si>
  <si>
    <t xml:space="preserve">    沉陷区治理</t>
  </si>
  <si>
    <t xml:space="preserve">    棚户区改造</t>
  </si>
  <si>
    <t xml:space="preserve">    少数民族地区游牧民定居工程</t>
  </si>
  <si>
    <t xml:space="preserve">    农村危房改造</t>
  </si>
  <si>
    <t xml:space="preserve">    公共租赁住房</t>
  </si>
  <si>
    <t xml:space="preserve">    保障性住房租金补贴</t>
  </si>
  <si>
    <t xml:space="preserve">    老旧小区改造</t>
  </si>
  <si>
    <t xml:space="preserve">    住房租赁市场发展</t>
  </si>
  <si>
    <t xml:space="preserve">    其他保障性安居工程支出</t>
  </si>
  <si>
    <t xml:space="preserve">  住房改革支出</t>
  </si>
  <si>
    <t xml:space="preserve">    住房公积金</t>
  </si>
  <si>
    <t xml:space="preserve">    提租补贴</t>
  </si>
  <si>
    <t xml:space="preserve">    购房补贴</t>
  </si>
  <si>
    <t xml:space="preserve">  城乡社区住宅</t>
  </si>
  <si>
    <t xml:space="preserve">    公有住房建设和维修改造支出</t>
  </si>
  <si>
    <t xml:space="preserve">    住房公积金管理</t>
  </si>
  <si>
    <t xml:space="preserve">    其他城乡社区住宅支出</t>
  </si>
  <si>
    <t>粮油物资储备支出</t>
  </si>
  <si>
    <t xml:space="preserve">  粮油物资事务</t>
  </si>
  <si>
    <t xml:space="preserve">    财务和审计支出</t>
  </si>
  <si>
    <t xml:space="preserve">    信息统计</t>
  </si>
  <si>
    <t xml:space="preserve">    专项业务活动</t>
  </si>
  <si>
    <t xml:space="preserve">    国家粮油差价补贴</t>
  </si>
  <si>
    <t xml:space="preserve">    粮食财务挂账利息补贴</t>
  </si>
  <si>
    <t xml:space="preserve">    粮食财务挂账消化款</t>
  </si>
  <si>
    <t xml:space="preserve">    处理陈化粮补贴</t>
  </si>
  <si>
    <t xml:space="preserve">    粮食风险基金</t>
  </si>
  <si>
    <t xml:space="preserve">    粮油市场调控专项资金</t>
  </si>
  <si>
    <t xml:space="preserve">    设施建设</t>
  </si>
  <si>
    <t xml:space="preserve">    设施安全</t>
  </si>
  <si>
    <t xml:space="preserve">    物资保管保养</t>
  </si>
  <si>
    <t xml:space="preserve">    其他粮油物资事务支出</t>
  </si>
  <si>
    <t xml:space="preserve">  能源储备</t>
  </si>
  <si>
    <t xml:space="preserve">    石油储备</t>
  </si>
  <si>
    <t xml:space="preserve">    天然铀能源储备</t>
  </si>
  <si>
    <t xml:space="preserve">    煤炭储备</t>
  </si>
  <si>
    <t xml:space="preserve">    成品油储备</t>
  </si>
  <si>
    <t xml:space="preserve">    其他能源储备支出</t>
  </si>
  <si>
    <t xml:space="preserve">  粮油储备</t>
  </si>
  <si>
    <t xml:space="preserve">    储备粮油补贴</t>
  </si>
  <si>
    <t xml:space="preserve">    储备粮油差价补贴</t>
  </si>
  <si>
    <t xml:space="preserve">    储备粮(油)库建设</t>
  </si>
  <si>
    <t xml:space="preserve">    最低收购价政策支出</t>
  </si>
  <si>
    <t xml:space="preserve">    其他粮油储备支出</t>
  </si>
  <si>
    <t xml:space="preserve">  重要商品储备</t>
  </si>
  <si>
    <t xml:space="preserve">    棉花储备</t>
  </si>
  <si>
    <t xml:space="preserve">    食糖储备</t>
  </si>
  <si>
    <t xml:space="preserve">    肉类储备</t>
  </si>
  <si>
    <t xml:space="preserve">    化肥储备</t>
  </si>
  <si>
    <t xml:space="preserve">    农药储备</t>
  </si>
  <si>
    <t xml:space="preserve">    边销茶储备</t>
  </si>
  <si>
    <t xml:space="preserve">    羊毛储备</t>
  </si>
  <si>
    <t xml:space="preserve">    医药储备</t>
  </si>
  <si>
    <t xml:space="preserve">    食盐储备</t>
  </si>
  <si>
    <t xml:space="preserve">    战略物资储备</t>
  </si>
  <si>
    <t xml:space="preserve">    应急物资储备</t>
  </si>
  <si>
    <t xml:space="preserve">    其他重要商品储备支出</t>
  </si>
  <si>
    <t>灾害防治及应急管理支出</t>
  </si>
  <si>
    <t xml:space="preserve">  应急管理事务</t>
  </si>
  <si>
    <t xml:space="preserve">    灾害风险防治</t>
  </si>
  <si>
    <t xml:space="preserve">    国务院安委会专项</t>
  </si>
  <si>
    <t xml:space="preserve">    安全监管</t>
  </si>
  <si>
    <t xml:space="preserve">    安全生产基础</t>
  </si>
  <si>
    <t xml:space="preserve">    应急救援</t>
  </si>
  <si>
    <t xml:space="preserve">    应急管理</t>
  </si>
  <si>
    <t xml:space="preserve">    其他应急管理支出</t>
  </si>
  <si>
    <t xml:space="preserve">  消防救援事务</t>
  </si>
  <si>
    <t xml:space="preserve">    消防应急救援</t>
  </si>
  <si>
    <t xml:space="preserve">    其他消防救援事务支出</t>
  </si>
  <si>
    <t xml:space="preserve">  矿山安全</t>
  </si>
  <si>
    <t xml:space="preserve">    煤矿安全监察事务</t>
  </si>
  <si>
    <t xml:space="preserve">    煤矿应急救援事务</t>
  </si>
  <si>
    <t xml:space="preserve">    其他煤矿安全支出</t>
  </si>
  <si>
    <t xml:space="preserve">  地震事务</t>
  </si>
  <si>
    <t xml:space="preserve">    地震监测</t>
  </si>
  <si>
    <t xml:space="preserve">    地震预测预报</t>
  </si>
  <si>
    <t xml:space="preserve">    地震灾害预防</t>
  </si>
  <si>
    <t xml:space="preserve">    地震应急救援</t>
  </si>
  <si>
    <t xml:space="preserve">    地震环境探察</t>
  </si>
  <si>
    <t xml:space="preserve">    防震减灾信息管理</t>
  </si>
  <si>
    <t xml:space="preserve">    防震减灾基础管理</t>
  </si>
  <si>
    <t xml:space="preserve">    地震事业机构</t>
  </si>
  <si>
    <t xml:space="preserve">    其他地震事务支出</t>
  </si>
  <si>
    <t xml:space="preserve">  自然灾害防治</t>
  </si>
  <si>
    <t xml:space="preserve">    地质灾害防治</t>
  </si>
  <si>
    <t xml:space="preserve">    森林草原防灾减灾</t>
  </si>
  <si>
    <t xml:space="preserve">    其他自然灾害防治支出</t>
  </si>
  <si>
    <t xml:space="preserve">  自然灾害救灾及恢复重建支出</t>
  </si>
  <si>
    <t xml:space="preserve">    自然灾害救灾补助</t>
  </si>
  <si>
    <t xml:space="preserve">    自然灾害灾后重建补助</t>
  </si>
  <si>
    <t xml:space="preserve">    其他自然灾害救灾及恢复重建支出</t>
  </si>
  <si>
    <t xml:space="preserve">  其他灾害防治及应急管理支出(款)</t>
  </si>
  <si>
    <t xml:space="preserve">    其他灾害防治及应急管理支出(项)</t>
  </si>
  <si>
    <t>其他支出(类)</t>
  </si>
  <si>
    <t xml:space="preserve">  其他支出(款)</t>
  </si>
  <si>
    <t xml:space="preserve">    其他支出(项)</t>
  </si>
  <si>
    <t>债务付息支出</t>
  </si>
  <si>
    <t xml:space="preserve">  中央政府国内债务付息支出</t>
  </si>
  <si>
    <t xml:space="preserve">  中央政府国外债务付息支出</t>
  </si>
  <si>
    <t xml:space="preserve">  地方政府一般债务付息支出</t>
  </si>
  <si>
    <t xml:space="preserve">    地方政府一般债券付息支出</t>
  </si>
  <si>
    <t xml:space="preserve">    地方政府向外国政府借款付息支出</t>
  </si>
  <si>
    <t xml:space="preserve">    地方政府向国际组织借款付息支出</t>
  </si>
  <si>
    <t xml:space="preserve">    地方政府其他一般债务付息支出</t>
  </si>
  <si>
    <t>债务发行费用支出</t>
  </si>
  <si>
    <t xml:space="preserve">  中央政府国内债务发行费用支出</t>
  </si>
  <si>
    <t xml:space="preserve">  中央政府国外债务发行费用支出</t>
  </si>
  <si>
    <t xml:space="preserve">  地方政府一般债务发行费用支出</t>
  </si>
  <si>
    <r>
      <rPr>
        <b/>
        <sz val="11"/>
        <rFont val="宋体"/>
        <charset val="134"/>
      </rPr>
      <t xml:space="preserve">决算数 </t>
    </r>
    <r>
      <rPr>
        <b/>
        <sz val="11"/>
        <rFont val="宋体"/>
        <charset val="134"/>
      </rPr>
      <t xml:space="preserve">        </t>
    </r>
    <r>
      <rPr>
        <b/>
        <sz val="11"/>
        <rFont val="宋体"/>
        <charset val="134"/>
      </rPr>
      <t>为预算数的%</t>
    </r>
  </si>
  <si>
    <t>合  计</t>
  </si>
  <si>
    <t>一、机关工资福利支出</t>
  </si>
  <si>
    <t>二、机关商品和服务支出</t>
  </si>
  <si>
    <t>三、机关资本性支出(一)</t>
  </si>
  <si>
    <t>四、机关资本性支出(二)</t>
  </si>
  <si>
    <t>五、对事业单位经常性补助</t>
  </si>
  <si>
    <t>六、对事业单位资本性补助</t>
  </si>
  <si>
    <t>七、对企业补助</t>
  </si>
  <si>
    <t>八、对企业资本性支出</t>
  </si>
  <si>
    <t>九、对个人和家庭的补助</t>
  </si>
  <si>
    <t>十、对社会保障基金补助</t>
  </si>
  <si>
    <t>十一、债务利息及费用支出</t>
  </si>
  <si>
    <t>十二、预备费及预留</t>
  </si>
  <si>
    <t>十三、其他支出</t>
  </si>
  <si>
    <t>备注：2017年决算仍按照旧版经济分类科目公开，2018年以后决算按照新版经济分类科目公开。</t>
  </si>
  <si>
    <t>项   目</t>
  </si>
  <si>
    <t>决算数          为预算数的%</t>
  </si>
  <si>
    <t xml:space="preserve">  工资奖金津补贴</t>
  </si>
  <si>
    <t xml:space="preserve">  社会保障缴费</t>
  </si>
  <si>
    <t xml:space="preserve">  住房公积金</t>
  </si>
  <si>
    <t xml:space="preserve">  其他工资福利支出</t>
  </si>
  <si>
    <t xml:space="preserve">  办公经费</t>
  </si>
  <si>
    <t xml:space="preserve">  会议费</t>
  </si>
  <si>
    <t xml:space="preserve">  培训费</t>
  </si>
  <si>
    <t xml:space="preserve">  专用材料购置费</t>
  </si>
  <si>
    <t xml:space="preserve">  委托业务费</t>
  </si>
  <si>
    <t xml:space="preserve">  公务接待费</t>
  </si>
  <si>
    <t xml:space="preserve">  因公出国(境)费用</t>
  </si>
  <si>
    <t xml:space="preserve">  公务用车运行维护费</t>
  </si>
  <si>
    <t xml:space="preserve">  维修(护)费</t>
  </si>
  <si>
    <t xml:space="preserve">  其他商品和服务支出</t>
  </si>
  <si>
    <t xml:space="preserve">  房屋建筑物购建</t>
  </si>
  <si>
    <t xml:space="preserve">  基础设施建设</t>
  </si>
  <si>
    <t xml:space="preserve">  公务用车购置</t>
  </si>
  <si>
    <t xml:space="preserve">  土地征迁补偿和安置支出</t>
  </si>
  <si>
    <t xml:space="preserve">  设备购置</t>
  </si>
  <si>
    <t xml:space="preserve">  大型修缮</t>
  </si>
  <si>
    <t xml:space="preserve">  其他资本性支出</t>
  </si>
  <si>
    <t xml:space="preserve">  工资福利支出</t>
  </si>
  <si>
    <t xml:space="preserve">  商品和服务支出</t>
  </si>
  <si>
    <t xml:space="preserve">  其他对事业单位补助</t>
  </si>
  <si>
    <t xml:space="preserve">  资本性支出(一)</t>
  </si>
  <si>
    <t xml:space="preserve">  资本性支出(二)</t>
  </si>
  <si>
    <t xml:space="preserve">  费用补贴</t>
  </si>
  <si>
    <t xml:space="preserve">  利息补贴</t>
  </si>
  <si>
    <t xml:space="preserve">  其他对企业补助</t>
  </si>
  <si>
    <t xml:space="preserve">  对企业资本性支出(一)</t>
  </si>
  <si>
    <t xml:space="preserve">  对企业资本性支出(二)</t>
  </si>
  <si>
    <t xml:space="preserve">  社会福利和救助</t>
  </si>
  <si>
    <t xml:space="preserve">  助学金</t>
  </si>
  <si>
    <t xml:space="preserve">  个人农业生产补贴</t>
  </si>
  <si>
    <t xml:space="preserve">  离退休费</t>
  </si>
  <si>
    <t xml:space="preserve">  其他对个人和家庭补助</t>
  </si>
  <si>
    <t xml:space="preserve">  对社会保险基金补助</t>
  </si>
  <si>
    <t xml:space="preserve">  国内债务付息</t>
  </si>
  <si>
    <t xml:space="preserve">  国外债务付息</t>
  </si>
  <si>
    <t xml:space="preserve">  国内债务发行费用</t>
  </si>
  <si>
    <t xml:space="preserve">  国外债务发行费用</t>
  </si>
  <si>
    <t>十二、其他支出</t>
  </si>
  <si>
    <t xml:space="preserve">  赠与</t>
  </si>
  <si>
    <t xml:space="preserve">  国家赔偿费用支出</t>
  </si>
  <si>
    <t xml:space="preserve">  对民间非营利组织和群众性自治组织补贴</t>
  </si>
  <si>
    <r>
      <rPr>
        <sz val="12"/>
        <rFont val="宋体"/>
        <charset val="134"/>
      </rPr>
      <t>表</t>
    </r>
    <r>
      <rPr>
        <sz val="12"/>
        <rFont val="宋体"/>
        <charset val="134"/>
      </rPr>
      <t>8</t>
    </r>
  </si>
  <si>
    <t>项  目</t>
  </si>
  <si>
    <t>金额</t>
  </si>
  <si>
    <t>一、返还性支出</t>
  </si>
  <si>
    <t>1.增值税和消费税税收返还支出</t>
  </si>
  <si>
    <t>2.所得税基数返还支出</t>
  </si>
  <si>
    <t>3.成品油税费改革税收返还支出</t>
  </si>
  <si>
    <t>4.其他税收返还支出</t>
  </si>
  <si>
    <t>二、一般性转移支付</t>
  </si>
  <si>
    <t>1.体制补助支出</t>
  </si>
  <si>
    <t>2.均衡性转移支付支出</t>
  </si>
  <si>
    <t>3.老少边穷转移支付支出</t>
  </si>
  <si>
    <t>4.县级基本财力保障机制奖补资金支出</t>
  </si>
  <si>
    <t>5.结算补助支出</t>
  </si>
  <si>
    <t>6.成品油税费改革转移支付补助支出</t>
  </si>
  <si>
    <t>7.基层公检法司转移支付支出</t>
  </si>
  <si>
    <t>8.城乡义务教育转移支付支出</t>
  </si>
  <si>
    <t>9.基本养老金转移支付支出</t>
  </si>
  <si>
    <t>10.新型农村合作医疗等转移支付支出</t>
  </si>
  <si>
    <t>11.农村综合改革等转移支付支出</t>
  </si>
  <si>
    <t>12.产粮（油）大县奖励资金支出</t>
  </si>
  <si>
    <t>13.重点生态功能区转移支付支出</t>
  </si>
  <si>
    <t>14.固定数额补助支出</t>
  </si>
  <si>
    <t>15.其他一般性转移支付支出</t>
  </si>
  <si>
    <t>三、专项转移支付</t>
  </si>
  <si>
    <t>1.一般公共服务支出</t>
  </si>
  <si>
    <t>2.国防支出</t>
  </si>
  <si>
    <t>3.公共安全支出</t>
  </si>
  <si>
    <t>4.教育支出</t>
  </si>
  <si>
    <t>5.科学技术支出</t>
  </si>
  <si>
    <t>6.文化体育与传媒支出</t>
  </si>
  <si>
    <t>7.社会保障和就业支出</t>
  </si>
  <si>
    <t>8.医疗卫生与计划生育支出</t>
  </si>
  <si>
    <t>9.节能环保支出</t>
  </si>
  <si>
    <t>10.城乡社区支出</t>
  </si>
  <si>
    <t>11.农林水支出</t>
  </si>
  <si>
    <t>12.交通运输支出</t>
  </si>
  <si>
    <t>13.资源勘探电力信息等支出</t>
  </si>
  <si>
    <t>14.商业服务业等支出</t>
  </si>
  <si>
    <t>15.国土海洋气象等支出</t>
  </si>
  <si>
    <t>16.住房保障支出</t>
  </si>
  <si>
    <t>17.粮油物资储备支出</t>
  </si>
  <si>
    <t>18.其他支出</t>
  </si>
  <si>
    <t>19.债务付息支出</t>
  </si>
  <si>
    <t>备注：本县所辖乡镇作为一级预算部门管理，未单独编制政府预算，为此未有一般公共预算对下税收返还和转移支付决算数据。</t>
  </si>
  <si>
    <r>
      <rPr>
        <sz val="11"/>
        <color theme="1"/>
        <rFont val="宋体"/>
        <charset val="134"/>
        <scheme val="minor"/>
      </rPr>
      <t>表</t>
    </r>
    <r>
      <rPr>
        <sz val="10"/>
        <rFont val="Arial"/>
        <charset val="0"/>
      </rPr>
      <t>9</t>
    </r>
  </si>
  <si>
    <t>统计数</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</si>
  <si>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</si>
  <si>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</si>
  <si>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</si>
  <si>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</si>
  <si>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</si>
  <si>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</si>
  <si>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</si>
  <si>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</si>
  <si>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</si>
  <si>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</si>
  <si>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</si>
  <si>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</si>
  <si>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</si>
  <si>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</si>
  <si>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</si>
  <si>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</si>
  <si>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</si>
  <si>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</si>
  <si>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</si>
  <si>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</si>
  <si>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备注：</t>
  </si>
  <si>
    <t xml:space="preserve">1.按照党中央、国务院有关文件及部门预算管理有关规定，“三公”经费包括因公出国（境）费、公务用车购置及运行费和公务接待费。（1）因公出国（境）费，指单位工作人员公务出国（境）的国际旅费、国外城市间交通费、住宿费、伙食费、培训费、公杂费等支出。（2）公务用车购置及运行费，指单位公务用车购置费(含车辆购置税、牌照费)及燃料费、维修费、过桥过路费、保险费、安全奖励费用等支出，公务用车指车改后单位按规定保留的用于履行公务的机动车辆，包括领导干部用车、一般公务用车和执法执勤用车等。（3）公务接待费，指单位按规定开支的各类公务接待（含外宾接待）费用。     </t>
  </si>
  <si>
    <t>2.经汇总，2022年县本级三公经费一般公共预算财政拨款支出合计888.42万元，比全年预算的1233.62万元下降27.98%。主要原因是深入贯彻落实中央八项规定精神,厉行勤俭节约、反对铺张浪费，进一步加强“三公“经费管理。具体情况如下：因公出国（境）费支出0万元，于全年预算的0万元相持平。2022年全县组织因公出国（境）团组数0个，因公出国（境）累计0人次。受疫情影响没有发生出国（境）行为。公务用车购置及运行维护费支出775.8万元、比全年预算的919.65万元下降15.64%。公务用车购置费支出288.36万元，比全年预算的311.19万元下降7.34%。2022年公务用车购置17辆。预决算差异主要原因是严格执行中央八项规定有关要求,厉行勤俭节约,严格控制经费支出。公务用车运行维护费支出487.44万元，比全年预算的608.46万元下降19.89%。预决算差异主要原因是加强公务用车使用管理办法，建立健全公务车使用管理制度。截至2022年12月31日，公务用车保有量为280辆。公务接待费支出112.61万元，比全年预算的313.97万元下降64.13%。国内接待费112.61万元,其中外事接待费0万元。国（境）外接待费0元。预决算差异主要原因是坚持节约简朴的原则，严禁奢侈浪费，严格控制公务接待费支出，努力压缩公务性经费开支。2022年累计国内公务接待批次724个，其中外事接待批次0个。国内公务接待人次7873人，其中外事接待人次0人。</t>
  </si>
  <si>
    <r>
      <rPr>
        <sz val="16"/>
        <rFont val="方正小标宋_GBK"/>
        <charset val="134"/>
      </rPr>
      <t>2022</t>
    </r>
    <r>
      <rPr>
        <sz val="16"/>
        <rFont val="方正小标宋_GBK"/>
        <charset val="134"/>
      </rPr>
      <t>年度政府性基金预算收入决算表</t>
    </r>
  </si>
  <si>
    <t>非税收入</t>
  </si>
  <si>
    <t xml:space="preserve">   政府性基金收入</t>
  </si>
  <si>
    <t>农网还贷资金收入</t>
  </si>
  <si>
    <t>铁路建设基金收入</t>
  </si>
  <si>
    <t>民航发展基金收入</t>
  </si>
  <si>
    <t>海南省高等级公路车辆通行附加费收入</t>
  </si>
  <si>
    <t>旅游发展基金收入</t>
  </si>
  <si>
    <t>国家电影事业发展专项资金收入</t>
  </si>
  <si>
    <t>国有土地收益基金收入</t>
  </si>
  <si>
    <t>农业土地开发资金收入</t>
  </si>
  <si>
    <t>国有土地使用权出让收入</t>
  </si>
  <si>
    <t>大中型水库移民后期扶持基金收入</t>
  </si>
  <si>
    <t>大中型水库库区基金收入</t>
  </si>
  <si>
    <t>三峡水库库区基金收入</t>
  </si>
  <si>
    <t>中央特别国债经营基金收入</t>
  </si>
  <si>
    <t>中央特别国债经营基金财务收入</t>
  </si>
  <si>
    <t>彩票公益金收入</t>
  </si>
  <si>
    <t>城市基础设施配套费收入</t>
  </si>
  <si>
    <t>小型水库移民扶助基金收入</t>
  </si>
  <si>
    <t>国家重大水利工程建设基金收入</t>
  </si>
  <si>
    <t>车辆通行费</t>
  </si>
  <si>
    <t>核电站乏燃料处理处置基金收入</t>
  </si>
  <si>
    <t>可再生能源电价附加收入</t>
  </si>
  <si>
    <t>船舶油污损害赔偿基金收入</t>
  </si>
  <si>
    <t>废弃电器电子产品处理基金收入</t>
  </si>
  <si>
    <t>污水处理费收入</t>
  </si>
  <si>
    <t>彩票发行机构和彩票销售机构的业务费用</t>
  </si>
  <si>
    <t>抗疫特别国债财务基金收入</t>
  </si>
  <si>
    <t>其他政府性基金收入</t>
  </si>
  <si>
    <t>海南省高等级公路车辆通行附加费专项债务对应项目专项收入</t>
  </si>
  <si>
    <t>国家电影事业发展专项资金专项债务对应项目专项收入</t>
  </si>
  <si>
    <t>国有土地使用权出让金专项债务对应项目专项收入</t>
  </si>
  <si>
    <t>农业土地开发资金专项债务对应项目专项收入</t>
  </si>
  <si>
    <t>大中型水库库区基金专项债务对应项目专项收入</t>
  </si>
  <si>
    <t>城市基础设施配套费专项债务对应项目专项收入</t>
  </si>
  <si>
    <t>小型水库移民扶助基金专项债务对应项目专项收入</t>
  </si>
  <si>
    <t>国家重大水利工程建设基金专项债务对应项目专项收入</t>
  </si>
  <si>
    <t>车辆通行费专项债务对应项目专项收入</t>
  </si>
  <si>
    <t>污水处理费专项债务对应项目专项收入</t>
  </si>
  <si>
    <t>其他政府性基金专项债务对应项目专项收入</t>
  </si>
  <si>
    <t>本年收入小计</t>
  </si>
  <si>
    <t>债务转贷收入</t>
  </si>
  <si>
    <t>转移性收入</t>
  </si>
  <si>
    <t xml:space="preserve">   补助收入</t>
  </si>
  <si>
    <t xml:space="preserve">   待偿债置换专项债券上年结余</t>
  </si>
  <si>
    <t xml:space="preserve">   上年结余</t>
  </si>
  <si>
    <t xml:space="preserve">   调入资金</t>
  </si>
  <si>
    <r>
      <rPr>
        <sz val="16"/>
        <rFont val="方正小标宋_GBK"/>
        <charset val="134"/>
      </rPr>
      <t>2022</t>
    </r>
    <r>
      <rPr>
        <sz val="16"/>
        <rFont val="方正小标宋_GBK"/>
        <charset val="134"/>
      </rPr>
      <t>年度政府性基金预算支出决算表</t>
    </r>
  </si>
  <si>
    <t>一、科学技术支出</t>
  </si>
  <si>
    <t>二、文化体育与传媒支出</t>
  </si>
  <si>
    <t>三、社会保障和就业支出</t>
  </si>
  <si>
    <t>四、节能环保支出</t>
  </si>
  <si>
    <t>五、城乡社区支出</t>
  </si>
  <si>
    <t>六、农林水支出</t>
  </si>
  <si>
    <t>七、交通运输支出</t>
  </si>
  <si>
    <t>八、资源勘探信息等支出</t>
  </si>
  <si>
    <t>九、金融支出</t>
  </si>
  <si>
    <t>十、其他支出</t>
  </si>
  <si>
    <t>十一、债务付息支出</t>
  </si>
  <si>
    <t>十二、债务发行费用支出</t>
  </si>
  <si>
    <t>十三、抗疫特别国债安排的支出</t>
  </si>
  <si>
    <t>本年支出小计</t>
  </si>
  <si>
    <t xml:space="preserve">    上解支出</t>
  </si>
  <si>
    <t xml:space="preserve">    调出资金</t>
  </si>
  <si>
    <t xml:space="preserve">    待偿债置换专项债券结余</t>
  </si>
  <si>
    <t xml:space="preserve">    年终结余</t>
  </si>
  <si>
    <r>
      <rPr>
        <sz val="16"/>
        <rFont val="方正小标宋_GBK"/>
        <charset val="134"/>
      </rPr>
      <t>2022</t>
    </r>
    <r>
      <rPr>
        <sz val="16"/>
        <rFont val="方正小标宋_GBK"/>
        <charset val="134"/>
      </rPr>
      <t>年度本级政府性基金预算收入决算表</t>
    </r>
  </si>
  <si>
    <t>决算数为     预算数的%</t>
  </si>
  <si>
    <t xml:space="preserve">  核电站乏燃料处理处置基金支出</t>
  </si>
  <si>
    <t xml:space="preserve">    乏燃料运输</t>
  </si>
  <si>
    <t xml:space="preserve">    乏燃料离堆贮存</t>
  </si>
  <si>
    <t xml:space="preserve">    乏燃料后处理</t>
  </si>
  <si>
    <t xml:space="preserve">    高放废物的处理处置</t>
  </si>
  <si>
    <t xml:space="preserve">    乏燃料后处理厂的建设、运行、改造和退役</t>
  </si>
  <si>
    <t xml:space="preserve">    其他乏燃料处理处置基金支出</t>
  </si>
  <si>
    <t xml:space="preserve">  国家电影事业发展专项资金安排的支出</t>
  </si>
  <si>
    <t xml:space="preserve">    资助国产影片放映</t>
  </si>
  <si>
    <t xml:space="preserve">    资助影院建设</t>
  </si>
  <si>
    <t xml:space="preserve">    资助少数民族语电影译制</t>
  </si>
  <si>
    <t xml:space="preserve">    购买农村电影公益性放映版权服务</t>
  </si>
  <si>
    <t xml:space="preserve">    其他国家电影事业发展专项资金支出</t>
  </si>
  <si>
    <t xml:space="preserve">  旅游发展基金支出</t>
  </si>
  <si>
    <t xml:space="preserve">    宣传促销</t>
  </si>
  <si>
    <t xml:space="preserve">    行业规划</t>
  </si>
  <si>
    <t xml:space="preserve">    旅游事业补助</t>
  </si>
  <si>
    <t xml:space="preserve">    地方旅游开发项目补助</t>
  </si>
  <si>
    <t xml:space="preserve">    其他旅游发展基金支出</t>
  </si>
  <si>
    <t xml:space="preserve">  国家电影事业发展专项资金对应专项债务收入安排的支出</t>
  </si>
  <si>
    <t xml:space="preserve">    资助城市影院</t>
  </si>
  <si>
    <t xml:space="preserve">    其他国家电影事业发展专项资金对应专项债务收入支出</t>
  </si>
  <si>
    <t xml:space="preserve">  大中型水库移民后期扶持基金支出</t>
  </si>
  <si>
    <t xml:space="preserve">    移民补助</t>
  </si>
  <si>
    <t xml:space="preserve">    基础设施建设和经济发展</t>
  </si>
  <si>
    <t xml:space="preserve">    其他大中型水库移民后期扶持基金支出</t>
  </si>
  <si>
    <t xml:space="preserve">  小型水库移民扶助基金安排的支出</t>
  </si>
  <si>
    <t xml:space="preserve">    其他小型水库移民扶助基金支出</t>
  </si>
  <si>
    <t xml:space="preserve">  小型水库移民扶助基金对应专项债务收入安排的支出</t>
  </si>
  <si>
    <t xml:space="preserve">    其他小型水库移民扶助基金对应专项债务收入安排的支出</t>
  </si>
  <si>
    <t xml:space="preserve">  可再生能源电价附加收入安排的支出</t>
  </si>
  <si>
    <t xml:space="preserve">    风力发电补助</t>
  </si>
  <si>
    <t xml:space="preserve">    太阳能发电补助</t>
  </si>
  <si>
    <t xml:space="preserve">    生物质能发电补助</t>
  </si>
  <si>
    <t xml:space="preserve">    其他可再生能源电价附加收入安排的支出</t>
  </si>
  <si>
    <t xml:space="preserve">  废弃电器电子产品处理基金支出</t>
  </si>
  <si>
    <t xml:space="preserve">    回收处理费用补贴</t>
  </si>
  <si>
    <t xml:space="preserve">    信息系统建设</t>
  </si>
  <si>
    <t xml:space="preserve">    基金征管经费</t>
  </si>
  <si>
    <t xml:space="preserve">    其他废弃电器电子产品处理基金支出</t>
  </si>
  <si>
    <t xml:space="preserve">  国有土地使用权出让收入安排的支出</t>
  </si>
  <si>
    <t xml:space="preserve">    征地和拆迁补偿支出</t>
  </si>
  <si>
    <t xml:space="preserve">    土地开发支出</t>
  </si>
  <si>
    <t xml:space="preserve">    城市建设支出</t>
  </si>
  <si>
    <t xml:space="preserve">    农村基础设施建设支出</t>
  </si>
  <si>
    <t xml:space="preserve">    补助被征地农民支出</t>
  </si>
  <si>
    <t xml:space="preserve">    土地出让业务支出</t>
  </si>
  <si>
    <t xml:space="preserve">    廉租住房支出</t>
  </si>
  <si>
    <t xml:space="preserve">    支付破产或改制企业职工安置费</t>
  </si>
  <si>
    <t xml:space="preserve">    棚户区改造支出</t>
  </si>
  <si>
    <t xml:space="preserve">    公共租赁住房支出</t>
  </si>
  <si>
    <t xml:space="preserve">    农业生产发展支出</t>
  </si>
  <si>
    <t xml:space="preserve">    农村社会事业支出</t>
  </si>
  <si>
    <t xml:space="preserve">    农业农村生态环境支出</t>
  </si>
  <si>
    <t xml:space="preserve">    其他国有土地使用权出让收入安排的支出</t>
  </si>
  <si>
    <t xml:space="preserve">  国有土地收益基金安排的支出</t>
  </si>
  <si>
    <t xml:space="preserve">    其他国有土地收益基金支出</t>
  </si>
  <si>
    <t xml:space="preserve">  农业土地开发资金安排的支出</t>
  </si>
  <si>
    <t xml:space="preserve">  城市基础设施配套费安排的支出</t>
  </si>
  <si>
    <t xml:space="preserve">    城市公共设施</t>
  </si>
  <si>
    <t xml:space="preserve">    城市环境卫生</t>
  </si>
  <si>
    <t xml:space="preserve">    公有房屋</t>
  </si>
  <si>
    <t xml:space="preserve">    城市防洪</t>
  </si>
  <si>
    <t xml:space="preserve">    其他城市基础设施配套费安排的支出</t>
  </si>
  <si>
    <t xml:space="preserve">  污水处理费安排的支出</t>
  </si>
  <si>
    <t xml:space="preserve">    污水处理设施建设和运营</t>
  </si>
  <si>
    <t xml:space="preserve">    代征手续费</t>
  </si>
  <si>
    <t xml:space="preserve">    其他污水处理费安排的支出</t>
  </si>
  <si>
    <t xml:space="preserve">  土地储备专项债券收入安排的支出  </t>
  </si>
  <si>
    <t xml:space="preserve">    征地和拆迁补偿支出  </t>
  </si>
  <si>
    <t xml:space="preserve">    土地开发支出  </t>
  </si>
  <si>
    <t xml:space="preserve">    其他土地储备专项债券收入安排的支出  </t>
  </si>
  <si>
    <t xml:space="preserve">  棚户区改造专项债券收入安排的支出  </t>
  </si>
  <si>
    <t xml:space="preserve">    其他棚户区改造专项债券收入安排的支出  </t>
  </si>
  <si>
    <t xml:space="preserve">  城市基础设施配套费对应专项债务收入安排的支出  </t>
  </si>
  <si>
    <t xml:space="preserve">    城市公共设施  </t>
  </si>
  <si>
    <t xml:space="preserve">    城市环境卫生  </t>
  </si>
  <si>
    <t xml:space="preserve">    公有房屋  </t>
  </si>
  <si>
    <t xml:space="preserve">    城市防洪  </t>
  </si>
  <si>
    <t xml:space="preserve">    其他城市基础设施配套费对应专项债务收入安排的支出  </t>
  </si>
  <si>
    <t xml:space="preserve">  污水处理费对应专项债务收入安排的支出  </t>
  </si>
  <si>
    <t xml:space="preserve">    污水处理设施建设和运营  </t>
  </si>
  <si>
    <t xml:space="preserve">    其他污水处理费对应专项债务收入安排的支出  </t>
  </si>
  <si>
    <t xml:space="preserve">  国有土地使用权出让收入对应专项债务收入安排的支出  </t>
  </si>
  <si>
    <t xml:space="preserve">    城市建设支出  </t>
  </si>
  <si>
    <t xml:space="preserve">    农村基础设施建设支出  </t>
  </si>
  <si>
    <t xml:space="preserve">    廉租住房支出  </t>
  </si>
  <si>
    <t xml:space="preserve">    棚户区改造支出  </t>
  </si>
  <si>
    <t xml:space="preserve">    公共租赁住房支出  </t>
  </si>
  <si>
    <t xml:space="preserve">    其他国有土地使用权出让收入对应专项债务收入安排的支出  </t>
  </si>
  <si>
    <t xml:space="preserve">  大中型水库库区基金安排的支出</t>
  </si>
  <si>
    <t xml:space="preserve">    解决移民遗留问题</t>
  </si>
  <si>
    <t xml:space="preserve">    库区防护工程维护</t>
  </si>
  <si>
    <t xml:space="preserve">    其他大中型水库库区基金支出</t>
  </si>
  <si>
    <t xml:space="preserve">  三峡水库库区基金支出</t>
  </si>
  <si>
    <t xml:space="preserve">    库区维护和管理</t>
  </si>
  <si>
    <t xml:space="preserve">    其他三峡水库库区基金支出</t>
  </si>
  <si>
    <t xml:space="preserve">  国家重大水利工程建设基金安排的支出</t>
  </si>
  <si>
    <t xml:space="preserve">    三峡后续工作</t>
  </si>
  <si>
    <t xml:space="preserve">    地方重大水利工程建设</t>
  </si>
  <si>
    <t xml:space="preserve">    其他重大水利工程建设基金支出</t>
  </si>
  <si>
    <t xml:space="preserve">  大中型水库库区基金对应专项债务收入安排的支出  </t>
  </si>
  <si>
    <t xml:space="preserve">    基础设施建设和经济发展  </t>
  </si>
  <si>
    <t xml:space="preserve">    其他大中型水库库区基金对应专项债务收入支出  </t>
  </si>
  <si>
    <t xml:space="preserve">  国家重大水利工程建设基金对应专项债务收入安排的支出  </t>
  </si>
  <si>
    <t xml:space="preserve">    南水北调工程建设  </t>
  </si>
  <si>
    <t xml:space="preserve">    三峡工程后续工作  </t>
  </si>
  <si>
    <t xml:space="preserve">    地方重大水利工程建设  </t>
  </si>
  <si>
    <t xml:space="preserve">    其他重大水利工程建设基金对应专项债务收入支出  </t>
  </si>
  <si>
    <t xml:space="preserve">  海南省高等级公路车辆通行附加费安排的支出</t>
  </si>
  <si>
    <t xml:space="preserve">    公路还贷</t>
  </si>
  <si>
    <t xml:space="preserve">    其他海南省高等级公路车辆通行附加费安排的支出</t>
  </si>
  <si>
    <t xml:space="preserve">  车辆通行费安排的支出</t>
  </si>
  <si>
    <t xml:space="preserve">    政府还贷公路养护</t>
  </si>
  <si>
    <t xml:space="preserve">    政府还贷公路管理</t>
  </si>
  <si>
    <t xml:space="preserve">    其他车辆通行费安排的支出</t>
  </si>
  <si>
    <t xml:space="preserve">  铁路建设基金支出</t>
  </si>
  <si>
    <t xml:space="preserve">    铁路建设投资</t>
  </si>
  <si>
    <t xml:space="preserve">    购置铁路机车车辆</t>
  </si>
  <si>
    <t xml:space="preserve">    铁路还贷</t>
  </si>
  <si>
    <t xml:space="preserve">    建设项目铺底资金</t>
  </si>
  <si>
    <t xml:space="preserve">    勘测设计</t>
  </si>
  <si>
    <t xml:space="preserve">    注册资本金</t>
  </si>
  <si>
    <t xml:space="preserve">    周转资金</t>
  </si>
  <si>
    <t xml:space="preserve">    其他铁路建设基金支出</t>
  </si>
  <si>
    <t xml:space="preserve">  船舶油污损害赔偿基金支出</t>
  </si>
  <si>
    <t xml:space="preserve">    应急处置费用</t>
  </si>
  <si>
    <t xml:space="preserve">    控制清除污染</t>
  </si>
  <si>
    <t xml:space="preserve">    损失补偿</t>
  </si>
  <si>
    <t xml:space="preserve">    生态恢复</t>
  </si>
  <si>
    <t xml:space="preserve">    监视监测</t>
  </si>
  <si>
    <t xml:space="preserve">    其他船舶油污损害赔偿基金支出</t>
  </si>
  <si>
    <t xml:space="preserve">  民航发展基金支出</t>
  </si>
  <si>
    <t xml:space="preserve">    民航机场建设</t>
  </si>
  <si>
    <t xml:space="preserve">    民航安全</t>
  </si>
  <si>
    <t xml:space="preserve">    航线和机场补贴</t>
  </si>
  <si>
    <t xml:space="preserve">    民航节能减排</t>
  </si>
  <si>
    <t xml:space="preserve">    通用航空发展</t>
  </si>
  <si>
    <t xml:space="preserve">    征管经费</t>
  </si>
  <si>
    <t xml:space="preserve">    其他民航发展基金支出</t>
  </si>
  <si>
    <t xml:space="preserve">  海南省高等级公路车辆通行附加费对应专项债务收入安排的支出  </t>
  </si>
  <si>
    <t xml:space="preserve">    公路建设  </t>
  </si>
  <si>
    <t xml:space="preserve">    其他海南省高等级公路车辆通行附加费对应专项债务收入安排的支出  </t>
  </si>
  <si>
    <t xml:space="preserve">  政府收费公路专项债券收入安排的支出  </t>
  </si>
  <si>
    <t xml:space="preserve">    其他政府收费公路专项债券收入安排的支出  </t>
  </si>
  <si>
    <t xml:space="preserve">  车辆通行费对应专项债务收入安排的支出  </t>
  </si>
  <si>
    <t xml:space="preserve">  农网还贷资金支出</t>
  </si>
  <si>
    <t xml:space="preserve">    中央农网还贷资金支出</t>
  </si>
  <si>
    <t xml:space="preserve">    地方农网还贷资金支出</t>
  </si>
  <si>
    <t xml:space="preserve">    其他农网还贷资金支出</t>
  </si>
  <si>
    <t xml:space="preserve">    中央特别国债经营基金支出</t>
  </si>
  <si>
    <t xml:space="preserve">    中央特别国债经营基金财务支出</t>
  </si>
  <si>
    <t>其他支出</t>
  </si>
  <si>
    <t xml:space="preserve">  其他政府性基金及对应专项债务收入安排的支出</t>
  </si>
  <si>
    <t xml:space="preserve">    其他政府性基金安排的支出  </t>
  </si>
  <si>
    <t xml:space="preserve">    其他地方自行试点项目收益专项债券收入安排的支出  </t>
  </si>
  <si>
    <t xml:space="preserve">    其他政府性基金债务收入安排的支出  </t>
  </si>
  <si>
    <t xml:space="preserve">  彩票发行销售机构业务费安排的支出</t>
  </si>
  <si>
    <t xml:space="preserve">    福利彩票发行机构的业务费支出</t>
  </si>
  <si>
    <t xml:space="preserve">    体育彩票发行机构的业务费支出</t>
  </si>
  <si>
    <t xml:space="preserve">    福利彩票销售机构的业务费支出</t>
  </si>
  <si>
    <t xml:space="preserve">    体育彩票销售机构的业务费支出</t>
  </si>
  <si>
    <t xml:space="preserve">    彩票兑奖周转金支出</t>
  </si>
  <si>
    <t xml:space="preserve">    彩票发行销售风险基金支出</t>
  </si>
  <si>
    <t xml:space="preserve">    彩票市场调控资金支出</t>
  </si>
  <si>
    <t xml:space="preserve">    其他彩票发行销售机构业务费安排的支出</t>
  </si>
  <si>
    <t xml:space="preserve">  抗疫特别国债财务基金支出</t>
  </si>
  <si>
    <t xml:space="preserve">  彩票公益金安排的支出</t>
  </si>
  <si>
    <t xml:space="preserve">    用于补充全国社会保障基金的彩票公益金支出</t>
  </si>
  <si>
    <t xml:space="preserve">    用于社会福利的彩票公益金支出</t>
  </si>
  <si>
    <t xml:space="preserve">    用于体育事业的彩票公益金支出</t>
  </si>
  <si>
    <t xml:space="preserve">    用于教育事业的彩票公益金支出</t>
  </si>
  <si>
    <t xml:space="preserve">    用于红十字事业的彩票公益金支出</t>
  </si>
  <si>
    <t xml:space="preserve">    用于残疾人事业的彩票公益金支出</t>
  </si>
  <si>
    <t xml:space="preserve">    用于文化事业的彩票公益金支出</t>
  </si>
  <si>
    <t xml:space="preserve">    用于巩固脱贫衔接乡村振兴的彩票公益金支出</t>
  </si>
  <si>
    <t xml:space="preserve">    用于法律援助的彩票公益金支出</t>
  </si>
  <si>
    <t xml:space="preserve">    用于城乡医疗救助的彩票公益金支出</t>
  </si>
  <si>
    <t xml:space="preserve">    用于其他社会公益事业的彩票公益金支出</t>
  </si>
  <si>
    <t xml:space="preserve">  地方政府专项债务付息支出</t>
  </si>
  <si>
    <t xml:space="preserve">    海南省高等级公路车辆通行附加费债务付息支出</t>
  </si>
  <si>
    <t xml:space="preserve">    国家电影事业发展专项资金债务付息支出</t>
  </si>
  <si>
    <t xml:space="preserve">    国有土地使用权出让金债务付息支出</t>
  </si>
  <si>
    <t xml:space="preserve">    农业土地开发资金债务付息支出</t>
  </si>
  <si>
    <t xml:space="preserve">    大中型水库库区基金债务付息支出</t>
  </si>
  <si>
    <t xml:space="preserve">    城市基础设施配套费债务付息支出</t>
  </si>
  <si>
    <t xml:space="preserve">    小型水库移民扶助基金债务付息支出</t>
  </si>
  <si>
    <t xml:space="preserve">    国家重大水利工程建设基金债务付息支出</t>
  </si>
  <si>
    <t xml:space="preserve">    车辆通行费债务付息支出</t>
  </si>
  <si>
    <t xml:space="preserve">    污水处理费债务付息支出</t>
  </si>
  <si>
    <t xml:space="preserve">    土地储备专项债券付息支出</t>
  </si>
  <si>
    <t xml:space="preserve">    政府收费公路专项债券付息支出</t>
  </si>
  <si>
    <t xml:space="preserve">    棚户区改造专项债券付息支出</t>
  </si>
  <si>
    <t xml:space="preserve">    其他地方自行试点项目收益专项债券付息支出</t>
  </si>
  <si>
    <t xml:space="preserve">    其他政府性基金债务付息支出</t>
  </si>
  <si>
    <t xml:space="preserve">  地方政府专项债务发行费用支出</t>
  </si>
  <si>
    <t xml:space="preserve">    海南省高等级公路车辆通行附加费债务发行费用支出</t>
  </si>
  <si>
    <t xml:space="preserve">    国家电影事业发展专项资金债务发行费用支出</t>
  </si>
  <si>
    <t xml:space="preserve">    国有土地使用权出让金债务发行费用支出</t>
  </si>
  <si>
    <t xml:space="preserve">    农业土地开发资金债务发行费用支出</t>
  </si>
  <si>
    <t xml:space="preserve">    大中型水库库区基金债务发行费用支出</t>
  </si>
  <si>
    <t xml:space="preserve">    城市基础设施配套费债务发行费用支出</t>
  </si>
  <si>
    <t xml:space="preserve">    小型水库移民扶助基金债务发行费用支出</t>
  </si>
  <si>
    <t xml:space="preserve">    国家重大水利工程建设基金债务发行费用支出</t>
  </si>
  <si>
    <t xml:space="preserve">    车辆通行费债务发行费用支出</t>
  </si>
  <si>
    <t xml:space="preserve">    污水处理费债务发行费用支出</t>
  </si>
  <si>
    <t xml:space="preserve">    土地储备专项债券发行费用支出</t>
  </si>
  <si>
    <t xml:space="preserve">    政府收费公路专项债券发行费用支出</t>
  </si>
  <si>
    <t xml:space="preserve">    棚户区改造专项债券发行费用支出</t>
  </si>
  <si>
    <t xml:space="preserve">    其他地方自行试点项目收益专项债券发行费用支出</t>
  </si>
  <si>
    <t xml:space="preserve">    其他政府性基金债务发行费用支出</t>
  </si>
  <si>
    <t>抗疫特别国债安排的支出</t>
  </si>
  <si>
    <t xml:space="preserve">    公共卫生体系建设</t>
  </si>
  <si>
    <t xml:space="preserve">    重大疫情防控救治体系建设</t>
  </si>
  <si>
    <t xml:space="preserve">    粮食安全</t>
  </si>
  <si>
    <t xml:space="preserve">    能源安全</t>
  </si>
  <si>
    <t xml:space="preserve">    应急物资保障</t>
  </si>
  <si>
    <t xml:space="preserve">    产业链改造升级</t>
  </si>
  <si>
    <t xml:space="preserve">    城镇老旧小区改造</t>
  </si>
  <si>
    <t xml:space="preserve">    生态环境治理</t>
  </si>
  <si>
    <t xml:space="preserve">    交通基础设施建设</t>
  </si>
  <si>
    <t xml:space="preserve">    市政设施建设</t>
  </si>
  <si>
    <t xml:space="preserve">    重大区域规划基础设施建设</t>
  </si>
  <si>
    <t xml:space="preserve">    其他基础设施建设</t>
  </si>
  <si>
    <t xml:space="preserve">  抗疫相关支出</t>
  </si>
  <si>
    <t xml:space="preserve">    援企稳岗补贴</t>
  </si>
  <si>
    <t xml:space="preserve">    困难群众基本生活补助</t>
  </si>
  <si>
    <t xml:space="preserve">    其他抗疫相关支出</t>
  </si>
  <si>
    <r>
      <rPr>
        <sz val="12"/>
        <rFont val="宋体"/>
        <charset val="134"/>
      </rPr>
      <t>表</t>
    </r>
    <r>
      <rPr>
        <sz val="12"/>
        <rFont val="宋体"/>
        <charset val="134"/>
      </rPr>
      <t>14</t>
    </r>
  </si>
  <si>
    <r>
      <rPr>
        <sz val="16"/>
        <rFont val="方正小标宋_GBK"/>
        <charset val="134"/>
      </rPr>
      <t>2022</t>
    </r>
    <r>
      <rPr>
        <sz val="16"/>
        <rFont val="方正小标宋_GBK"/>
        <charset val="134"/>
      </rPr>
      <t>年度本级政府性基金对下转移支付决算表</t>
    </r>
  </si>
  <si>
    <t>项目</t>
  </si>
  <si>
    <t>一、文化体育与传媒支出</t>
  </si>
  <si>
    <t>二、社会保障和就业支出</t>
  </si>
  <si>
    <t>三、节能环保支出</t>
  </si>
  <si>
    <t>四、城乡社区支出</t>
  </si>
  <si>
    <t>五、农林水支出</t>
  </si>
  <si>
    <t>六、交通运输支出</t>
  </si>
  <si>
    <t>七、资源勘探信息等支出</t>
  </si>
  <si>
    <t>八、商业服务业等支出</t>
  </si>
  <si>
    <t>九、其他支出</t>
  </si>
  <si>
    <t>十、债务付息支出</t>
  </si>
  <si>
    <t>十一、债务发行费用支出</t>
  </si>
  <si>
    <t>备注：本县所辖乡镇作为一级预算部门管理，未单独编制政府预算，为此未有政府性基金对下税收返还和转移支付决算数据。</t>
  </si>
  <si>
    <r>
      <rPr>
        <sz val="16"/>
        <rFont val="方正小标宋_GBK"/>
        <charset val="134"/>
      </rPr>
      <t>2022</t>
    </r>
    <r>
      <rPr>
        <sz val="16"/>
        <rFont val="方正小标宋_GBK"/>
        <charset val="134"/>
      </rPr>
      <t>年度国有资本经营预算收入决算表</t>
    </r>
  </si>
  <si>
    <t xml:space="preserve"> </t>
  </si>
  <si>
    <t>一、利润收入</t>
  </si>
  <si>
    <t>二、股利、股息收入</t>
  </si>
  <si>
    <t>三、产权转让收入</t>
  </si>
  <si>
    <t>四、清算收入</t>
  </si>
  <si>
    <t>五、其他国有资本经营预算收入</t>
  </si>
  <si>
    <t>上级补助收入</t>
  </si>
  <si>
    <t>上年结余</t>
  </si>
  <si>
    <r>
      <rPr>
        <sz val="16"/>
        <rFont val="方正小标宋_GBK"/>
        <charset val="134"/>
      </rPr>
      <t>2022</t>
    </r>
    <r>
      <rPr>
        <sz val="16"/>
        <rFont val="方正小标宋_GBK"/>
        <charset val="134"/>
      </rPr>
      <t>年度国有资本经营预算支出决算表</t>
    </r>
  </si>
  <si>
    <t>一、解决历史遗留问题及改革成本支出</t>
  </si>
  <si>
    <t>二、国有企业资本金注入</t>
  </si>
  <si>
    <t>三、国有企业政策性补贴</t>
  </si>
  <si>
    <t>四、金融国有资本经营预算支出</t>
  </si>
  <si>
    <t>五、其他国有资本经营预算支出</t>
  </si>
  <si>
    <t>调出资金</t>
  </si>
  <si>
    <t>年终结余</t>
  </si>
  <si>
    <r>
      <rPr>
        <sz val="12"/>
        <rFont val="宋体"/>
        <charset val="134"/>
      </rPr>
      <t>表</t>
    </r>
    <r>
      <rPr>
        <sz val="12"/>
        <rFont val="宋体"/>
        <charset val="134"/>
      </rPr>
      <t>17</t>
    </r>
  </si>
  <si>
    <r>
      <rPr>
        <sz val="16"/>
        <rFont val="方正小标宋_GBK"/>
        <charset val="134"/>
      </rPr>
      <t>2022</t>
    </r>
    <r>
      <rPr>
        <sz val="16"/>
        <rFont val="方正小标宋_GBK"/>
        <charset val="134"/>
      </rPr>
      <t>年度本级国有资本经营预算收入决算表</t>
    </r>
  </si>
  <si>
    <t>企业</t>
  </si>
  <si>
    <r>
      <rPr>
        <b/>
        <sz val="11"/>
        <rFont val="宋体"/>
        <charset val="134"/>
      </rPr>
      <t xml:space="preserve">上年 </t>
    </r>
    <r>
      <rPr>
        <b/>
        <sz val="11"/>
        <rFont val="宋体"/>
        <charset val="134"/>
      </rPr>
      <t xml:space="preserve">     </t>
    </r>
    <r>
      <rPr>
        <b/>
        <sz val="11"/>
        <rFont val="宋体"/>
        <charset val="134"/>
      </rPr>
      <t>决算数</t>
    </r>
  </si>
  <si>
    <t xml:space="preserve">  其中：惠安县惠新贸易公司利润收入</t>
  </si>
  <si>
    <t xml:space="preserve"> 福建省惠安县进出口公司利润收入</t>
  </si>
  <si>
    <t xml:space="preserve"> 福建省惠安县对外加工装配公司利润收入</t>
  </si>
  <si>
    <t xml:space="preserve"> 惠安县保安公司利润收入</t>
  </si>
  <si>
    <t xml:space="preserve"> 惠安县城乡供水有限责任公司利润收入</t>
  </si>
  <si>
    <t xml:space="preserve"> 惠安民爆物品专营有限公司</t>
  </si>
  <si>
    <t xml:space="preserve"> 泉州市恒安民爆物品有限公司惠安分公司利润收入</t>
  </si>
  <si>
    <t xml:space="preserve"> 惠安县剑盾保安服务公司利润收入</t>
  </si>
  <si>
    <t xml:space="preserve">  其中：国有控股公司股利、股息收入</t>
  </si>
  <si>
    <t xml:space="preserve"> 国有参股公司股利、股息收入</t>
  </si>
  <si>
    <t xml:space="preserve"> 金融企业股利、股息收入</t>
  </si>
  <si>
    <t xml:space="preserve"> 其他国有资本经营预算企业股利、股息收入</t>
  </si>
  <si>
    <t xml:space="preserve">    国有资本经营预算转移支付收入</t>
  </si>
  <si>
    <t xml:space="preserve">    上年结转收入</t>
  </si>
  <si>
    <t>决算数为预算数的％</t>
  </si>
  <si>
    <t>决算数为上年决算数的％</t>
  </si>
  <si>
    <t xml:space="preserve"> 其中：厂办大集体改革支出</t>
  </si>
  <si>
    <t>“三供一业”移交补助支出</t>
  </si>
  <si>
    <t>国有企业办职教幼教补助支出</t>
  </si>
  <si>
    <t>国有企业办公共服务机构移交补助支出</t>
  </si>
  <si>
    <t>国有企业退休人员社会化管理补助支出</t>
  </si>
  <si>
    <t>国有企业棚户区改造支出</t>
  </si>
  <si>
    <t>国有企业改革成本支出</t>
  </si>
  <si>
    <t>离休干部医药补助支出</t>
  </si>
  <si>
    <t>其他解决历史遗留问题及改革成本支出</t>
  </si>
  <si>
    <t xml:space="preserve"> 其中：国有经济结构调整支出</t>
  </si>
  <si>
    <t>公益性设施投资支出</t>
  </si>
  <si>
    <t>前瞻性战略性产业发展支出</t>
  </si>
  <si>
    <t>生态环境保护支出</t>
  </si>
  <si>
    <t>支持科技进步支出</t>
  </si>
  <si>
    <t>保障国有经济安全支出</t>
  </si>
  <si>
    <t>对外投资合作支出</t>
  </si>
  <si>
    <t>其他国有企业资本金注入</t>
  </si>
  <si>
    <t xml:space="preserve"> 其中：国有企业政策性补贴</t>
  </si>
  <si>
    <t xml:space="preserve"> 其中：资本性支出</t>
  </si>
  <si>
    <t xml:space="preserve">       改革性支出</t>
  </si>
  <si>
    <t xml:space="preserve">      其他金融国有资本经营预算支出</t>
  </si>
  <si>
    <t xml:space="preserve">    国有资本经营预算转移支付支出</t>
  </si>
  <si>
    <r>
      <rPr>
        <sz val="11"/>
        <color indexed="8"/>
        <rFont val="宋体"/>
        <charset val="134"/>
        <scheme val="minor"/>
      </rPr>
      <t xml:space="preserve"> </t>
    </r>
    <r>
      <rPr>
        <sz val="11"/>
        <color indexed="8"/>
        <rFont val="宋体"/>
        <charset val="134"/>
      </rPr>
      <t xml:space="preserve">   年终结余</t>
    </r>
  </si>
  <si>
    <t>本年支出合计</t>
  </si>
  <si>
    <t>决算数为上年决算数%</t>
  </si>
  <si>
    <t>一、企业职工基本养老保险基金收入</t>
  </si>
  <si>
    <t>二、城乡居民基本养老保险基金收入</t>
  </si>
  <si>
    <t>三、机关事业单位基本养老保险基金收入</t>
  </si>
  <si>
    <t>四、职工基本医疗保险基金收入</t>
  </si>
  <si>
    <t>五、居民基本医疗保险基金收入</t>
  </si>
  <si>
    <r>
      <rPr>
        <sz val="11"/>
        <color indexed="8"/>
        <rFont val="Times New Roman"/>
        <charset val="0"/>
      </rPr>
      <t xml:space="preserve"> (</t>
    </r>
    <r>
      <rPr>
        <sz val="11"/>
        <color indexed="8"/>
        <rFont val="宋体"/>
        <charset val="134"/>
      </rPr>
      <t>一</t>
    </r>
    <r>
      <rPr>
        <sz val="11"/>
        <color indexed="8"/>
        <rFont val="Times New Roman"/>
        <charset val="0"/>
      </rPr>
      <t xml:space="preserve">) </t>
    </r>
    <r>
      <rPr>
        <sz val="11"/>
        <color indexed="8"/>
        <rFont val="宋体"/>
        <charset val="134"/>
      </rPr>
      <t>城乡居民基本医疗保险基金收入</t>
    </r>
  </si>
  <si>
    <t>(二)新型农村合作医疗基金收入</t>
  </si>
  <si>
    <r>
      <rPr>
        <sz val="11"/>
        <color indexed="8"/>
        <rFont val="Times New Roman"/>
        <charset val="0"/>
      </rPr>
      <t xml:space="preserve"> (</t>
    </r>
    <r>
      <rPr>
        <sz val="11"/>
        <color indexed="8"/>
        <rFont val="宋体"/>
        <charset val="134"/>
      </rPr>
      <t>三</t>
    </r>
    <r>
      <rPr>
        <sz val="11"/>
        <color indexed="8"/>
        <rFont val="Times New Roman"/>
        <charset val="0"/>
      </rPr>
      <t xml:space="preserve">) </t>
    </r>
    <r>
      <rPr>
        <sz val="11"/>
        <color indexed="8"/>
        <rFont val="宋体"/>
        <charset val="134"/>
      </rPr>
      <t>城镇居民基本医疗保险基金收入</t>
    </r>
  </si>
  <si>
    <t>六、工伤保险基金收入</t>
  </si>
  <si>
    <t>七、失业保险基金收入</t>
  </si>
  <si>
    <t>八、生育保险基金收入</t>
  </si>
  <si>
    <t>合    计</t>
  </si>
  <si>
    <t>项　目</t>
  </si>
  <si>
    <t>一、企业职工基本养老保险基金支出</t>
  </si>
  <si>
    <t>二、城乡居民基本养老保险基金支出</t>
  </si>
  <si>
    <t>三、机关事业单位基本养老保险基金支出</t>
  </si>
  <si>
    <t>四、职工基本医疗保险基金支出</t>
  </si>
  <si>
    <t>五、居民基本医疗保险基金支出</t>
  </si>
  <si>
    <r>
      <rPr>
        <sz val="11"/>
        <color indexed="8"/>
        <rFont val="Times New Roman"/>
        <charset val="0"/>
      </rPr>
      <t xml:space="preserve">    (</t>
    </r>
    <r>
      <rPr>
        <sz val="11"/>
        <color indexed="8"/>
        <rFont val="宋体"/>
        <charset val="134"/>
      </rPr>
      <t>一</t>
    </r>
    <r>
      <rPr>
        <sz val="11"/>
        <color indexed="8"/>
        <rFont val="Times New Roman"/>
        <charset val="0"/>
      </rPr>
      <t xml:space="preserve">) </t>
    </r>
    <r>
      <rPr>
        <sz val="11"/>
        <color indexed="8"/>
        <rFont val="宋体"/>
        <charset val="134"/>
      </rPr>
      <t>城乡居民基本医疗保险基金支出</t>
    </r>
  </si>
  <si>
    <t xml:space="preserve">  (二) 新型农村合作医疗基金支出</t>
  </si>
  <si>
    <r>
      <rPr>
        <sz val="11"/>
        <color indexed="8"/>
        <rFont val="Times New Roman"/>
        <charset val="0"/>
      </rPr>
      <t xml:space="preserve">    (</t>
    </r>
    <r>
      <rPr>
        <sz val="11"/>
        <color indexed="8"/>
        <rFont val="宋体"/>
        <charset val="134"/>
      </rPr>
      <t>三</t>
    </r>
    <r>
      <rPr>
        <sz val="11"/>
        <color indexed="8"/>
        <rFont val="Times New Roman"/>
        <charset val="0"/>
      </rPr>
      <t xml:space="preserve">) </t>
    </r>
    <r>
      <rPr>
        <sz val="11"/>
        <color indexed="8"/>
        <rFont val="宋体"/>
        <charset val="134"/>
      </rPr>
      <t>城镇居民基本医疗保险基金支出</t>
    </r>
  </si>
  <si>
    <t>六、工伤保险基金支出</t>
  </si>
  <si>
    <t>七、失业保险基金支出</t>
  </si>
  <si>
    <t>八、生育保险基金支出</t>
  </si>
  <si>
    <t xml:space="preserve">    其中：保险费收入</t>
  </si>
  <si>
    <t xml:space="preserve">          财政补贴收入</t>
  </si>
  <si>
    <t xml:space="preserve">          利息收入</t>
  </si>
  <si>
    <t xml:space="preserve">          其他收入</t>
  </si>
  <si>
    <t xml:space="preserve">          动用上年结余收入</t>
  </si>
  <si>
    <t xml:space="preserve"> (一) 城乡居民基本医疗保险基金收入</t>
  </si>
  <si>
    <t>(二) 新型农村合作医疗基金收入</t>
  </si>
  <si>
    <t xml:space="preserve"> (三) 城镇居民基本医疗保险基金收入</t>
  </si>
  <si>
    <r>
      <rPr>
        <sz val="11"/>
        <color indexed="8"/>
        <rFont val="Times New Roman"/>
        <charset val="0"/>
      </rPr>
      <t xml:space="preserve">  </t>
    </r>
    <r>
      <rPr>
        <sz val="11"/>
        <color indexed="8"/>
        <rFont val="宋体"/>
        <charset val="134"/>
      </rPr>
      <t>其中：保险费收入</t>
    </r>
  </si>
  <si>
    <r>
      <rPr>
        <sz val="11"/>
        <color indexed="8"/>
        <rFont val="Times New Roman"/>
        <charset val="0"/>
      </rPr>
      <t xml:space="preserve">             </t>
    </r>
    <r>
      <rPr>
        <sz val="11"/>
        <color indexed="8"/>
        <rFont val="宋体"/>
        <charset val="134"/>
      </rPr>
      <t>财政补贴收入</t>
    </r>
  </si>
  <si>
    <r>
      <rPr>
        <sz val="11"/>
        <color indexed="8"/>
        <rFont val="Times New Roman"/>
        <charset val="0"/>
      </rPr>
      <t xml:space="preserve">             </t>
    </r>
    <r>
      <rPr>
        <sz val="11"/>
        <color indexed="8"/>
        <rFont val="宋体"/>
        <charset val="134"/>
      </rPr>
      <t>利息收入</t>
    </r>
  </si>
  <si>
    <t xml:space="preserve">           其他收入</t>
  </si>
  <si>
    <t xml:space="preserve">           动用上年结余收入</t>
  </si>
  <si>
    <t xml:space="preserve">    其中：基本养老金</t>
  </si>
  <si>
    <t xml:space="preserve">          医疗补助金</t>
  </si>
  <si>
    <t xml:space="preserve">          丧葬抚恤补助</t>
  </si>
  <si>
    <t xml:space="preserve">          其他企业职工基本养老保险基金支出</t>
  </si>
  <si>
    <t xml:space="preserve">    其中：社会保险待遇支出</t>
  </si>
  <si>
    <t xml:space="preserve">          其他城乡居民基本养老保险基金支出</t>
  </si>
  <si>
    <t xml:space="preserve">          其他机关事业单位基本养老保险基金支出</t>
  </si>
  <si>
    <t xml:space="preserve">    其中：职工基本医疗保险统筹基金</t>
  </si>
  <si>
    <t xml:space="preserve">          职工医疗保险个人账户基金</t>
  </si>
  <si>
    <t xml:space="preserve">          其他职工基本医疗保险基金支出</t>
  </si>
  <si>
    <t xml:space="preserve"> (一) 城乡居民基本医疗保险基金支出</t>
  </si>
  <si>
    <t xml:space="preserve">        其中：城乡居民基本医疗保险基金医疗待遇支出</t>
  </si>
  <si>
    <t xml:space="preserve">              大病医疗保险支出</t>
  </si>
  <si>
    <t xml:space="preserve">              其他城乡居民基本医疗保险基金支出</t>
  </si>
  <si>
    <t>(二) 新型农村合作医疗基金支出</t>
  </si>
  <si>
    <t xml:space="preserve">        其中：新型农村合作医疗基金医疗待遇支出</t>
  </si>
  <si>
    <t xml:space="preserve">              其他新型农村合作医疗基金支出</t>
  </si>
  <si>
    <t xml:space="preserve"> (三) 城镇居民基本医疗保险基金支出</t>
  </si>
  <si>
    <t xml:space="preserve">        其中：城镇居民基本医疗保险基金医疗待遇支出</t>
  </si>
  <si>
    <t xml:space="preserve">              其他城镇居民基本医疗保险基金支出</t>
  </si>
  <si>
    <t xml:space="preserve">    其中：工伤保险待遇</t>
  </si>
  <si>
    <t xml:space="preserve">          劳动能力鉴定支出</t>
  </si>
  <si>
    <t xml:space="preserve">          工伤预防费用支出</t>
  </si>
  <si>
    <t xml:space="preserve">          其他工伤保险基金支出</t>
  </si>
  <si>
    <t xml:space="preserve">    其中：失业保险金</t>
  </si>
  <si>
    <t xml:space="preserve">          医疗保险费</t>
  </si>
  <si>
    <t xml:space="preserve">          职业培训和职业介绍补贴</t>
  </si>
  <si>
    <t xml:space="preserve">          其他失业保险基金支出</t>
  </si>
  <si>
    <t xml:space="preserve">    其中：生育医疗费用支出</t>
  </si>
  <si>
    <t xml:space="preserve">          生育津贴支出</t>
  </si>
  <si>
    <t xml:space="preserve">          其他生育保险基金支出</t>
  </si>
  <si>
    <t>政府债务余额</t>
  </si>
  <si>
    <t>1. 2021年末一般债务余额</t>
  </si>
  <si>
    <t>2. 2022年新增一般债务额</t>
  </si>
  <si>
    <t>3. 2022年偿还一般债务本金</t>
  </si>
  <si>
    <t>4. 2022年末一般债务余额</t>
  </si>
  <si>
    <t>政府债务限额</t>
  </si>
  <si>
    <t>1．2021年一般债务限额</t>
  </si>
  <si>
    <t>2．2022年新增一般债务限额</t>
  </si>
  <si>
    <t>3．2022年一般债务限额</t>
  </si>
  <si>
    <t>备注：在公开年度政府预算时，公开上年末债务余额和限额情况；在本级人大常委会通过本级预算调整方案（增加债务限额）后，公开本级债务限额情况；在公开年度政府决算时，公开本年债务余额和限额情况。</t>
  </si>
  <si>
    <t>1. 2021年末专项债务余额</t>
  </si>
  <si>
    <t>2. 2022年新增专项债务额</t>
  </si>
  <si>
    <t>3. 2022年偿还专项债务本金</t>
  </si>
  <si>
    <t>4. 2022年末专项债务余额</t>
  </si>
  <si>
    <t>1．2021年专项债务限额</t>
  </si>
  <si>
    <t>2．2022年新增专项债务限额</t>
  </si>
  <si>
    <t>3．2022年专项债务限额</t>
  </si>
</sst>
</file>

<file path=xl/styles.xml><?xml version="1.0" encoding="utf-8"?>
<styleSheet xmlns="http://schemas.openxmlformats.org/spreadsheetml/2006/main" xmlns:mc="http://schemas.openxmlformats.org/markup-compatibility/2006" xmlns:xr9="http://schemas.microsoft.com/office/spreadsheetml/2016/revision9" mc:Ignorable="xr9">
  <numFmts count="13">
    <numFmt numFmtId="43" formatCode="_ * #,##0.00_ ;_ * \-#,##0.00_ ;_ * &quot;-&quot;??_ ;_ @_ "/>
    <numFmt numFmtId="176" formatCode="_(* #,##0.00_);_(* \(#,##0.00\);_(* &quot;-&quot;??_);_(@_)"/>
    <numFmt numFmtId="177" formatCode="_(&quot;$&quot;* #,##0.00_);_(&quot;$&quot;* \(#,##0.00\);_(&quot;$&quot;* &quot;-&quot;??_);_(@_)"/>
    <numFmt numFmtId="178" formatCode="_(* #,##0_);_(* \(#,##0\);_(* &quot;-&quot;_);_(@_)"/>
    <numFmt numFmtId="179" formatCode="_(&quot;$&quot;* #,##0_);_(&quot;$&quot;* \(#,##0\);_(&quot;$&quot;* &quot;-&quot;_);_(@_)"/>
    <numFmt numFmtId="180" formatCode="#,##0_ "/>
    <numFmt numFmtId="181" formatCode="0_ "/>
    <numFmt numFmtId="182" formatCode="0.00_ ;[Red]\-0.00\ "/>
    <numFmt numFmtId="183" formatCode="0.0"/>
    <numFmt numFmtId="184" formatCode="0.0_ "/>
    <numFmt numFmtId="185" formatCode="#,##0_ ;[Red]\-#,##0\ "/>
    <numFmt numFmtId="186" formatCode="#,##0.0_ ;[Red]\-#,##0.0\ "/>
    <numFmt numFmtId="187" formatCode="#,##0.00_ "/>
  </numFmts>
  <fonts count="69">
    <font>
      <sz val="10"/>
      <name val="Arial"/>
      <charset val="0"/>
    </font>
    <font>
      <sz val="12"/>
      <name val="宋体"/>
      <charset val="134"/>
    </font>
    <font>
      <sz val="16"/>
      <color theme="1"/>
      <name val="方正小标宋_GBK"/>
      <charset val="134"/>
    </font>
    <font>
      <sz val="11"/>
      <name val="宋体"/>
      <charset val="134"/>
    </font>
    <font>
      <sz val="11"/>
      <color theme="1"/>
      <name val="Arial"/>
      <charset val="0"/>
    </font>
    <font>
      <sz val="11"/>
      <color theme="1"/>
      <name val="宋体"/>
      <charset val="134"/>
    </font>
    <font>
      <b/>
      <sz val="11"/>
      <color theme="1"/>
      <name val="宋体"/>
      <charset val="134"/>
      <scheme val="minor"/>
    </font>
    <font>
      <sz val="11"/>
      <color indexed="8"/>
      <name val="宋体"/>
      <charset val="134"/>
    </font>
    <font>
      <sz val="12"/>
      <color indexed="0"/>
      <name val="宋体"/>
      <charset val="134"/>
    </font>
    <font>
      <b/>
      <sz val="11"/>
      <color indexed="8"/>
      <name val="宋体"/>
      <charset val="134"/>
    </font>
    <font>
      <sz val="11"/>
      <name val="华文楷体"/>
      <charset val="134"/>
    </font>
    <font>
      <sz val="11"/>
      <name val="楷体"/>
      <charset val="134"/>
    </font>
    <font>
      <sz val="16"/>
      <color indexed="8"/>
      <name val="方正小标宋_GBK"/>
      <charset val="134"/>
    </font>
    <font>
      <b/>
      <sz val="11"/>
      <name val="宋体"/>
      <charset val="134"/>
    </font>
    <font>
      <sz val="11"/>
      <color indexed="8"/>
      <name val="Times New Roman"/>
      <charset val="0"/>
    </font>
    <font>
      <sz val="10"/>
      <name val="宋体"/>
      <charset val="134"/>
    </font>
    <font>
      <sz val="11"/>
      <color theme="1" tint="0.149998474074526"/>
      <name val="宋体"/>
      <charset val="134"/>
    </font>
    <font>
      <b/>
      <sz val="12"/>
      <name val="宋体"/>
      <charset val="134"/>
    </font>
    <font>
      <sz val="14"/>
      <name val="宋体"/>
      <charset val="134"/>
    </font>
    <font>
      <sz val="11"/>
      <color theme="1"/>
      <name val="宋体"/>
      <charset val="134"/>
      <scheme val="minor"/>
    </font>
    <font>
      <b/>
      <sz val="11"/>
      <color indexed="8"/>
      <name val="宋体"/>
      <charset val="134"/>
      <scheme val="minor"/>
    </font>
    <font>
      <b/>
      <sz val="11"/>
      <name val="宋体"/>
      <charset val="134"/>
      <scheme val="minor"/>
    </font>
    <font>
      <sz val="11"/>
      <color indexed="8"/>
      <name val="宋体"/>
      <charset val="134"/>
      <scheme val="minor"/>
    </font>
    <font>
      <sz val="11"/>
      <name val="宋体"/>
      <charset val="134"/>
      <scheme val="minor"/>
    </font>
    <font>
      <sz val="16"/>
      <name val="方正小标宋_GBK"/>
      <charset val="134"/>
    </font>
    <font>
      <b/>
      <sz val="12"/>
      <name val="宋体"/>
      <charset val="134"/>
      <scheme val="minor"/>
    </font>
    <font>
      <sz val="18"/>
      <color indexed="8"/>
      <name val="黑体"/>
      <charset val="134"/>
    </font>
    <font>
      <sz val="11"/>
      <color indexed="8"/>
      <name val="黑体"/>
      <charset val="134"/>
    </font>
    <font>
      <b/>
      <sz val="9"/>
      <name val="宋体"/>
      <charset val="134"/>
    </font>
    <font>
      <b/>
      <sz val="10"/>
      <name val="宋体"/>
      <charset val="134"/>
    </font>
    <font>
      <sz val="9"/>
      <name val="宋体"/>
      <charset val="134"/>
    </font>
    <font>
      <sz val="12"/>
      <name val="华文楷体"/>
      <charset val="134"/>
    </font>
    <font>
      <sz val="12"/>
      <name val="宋体"/>
      <charset val="134"/>
      <scheme val="major"/>
    </font>
    <font>
      <sz val="12"/>
      <name val="黑体"/>
      <charset val="134"/>
    </font>
    <font>
      <b/>
      <sz val="18"/>
      <name val="宋体"/>
      <charset val="134"/>
    </font>
    <font>
      <sz val="11"/>
      <name val="黑体"/>
      <charset val="134"/>
    </font>
    <font>
      <sz val="12"/>
      <name val="宋体"/>
      <charset val="134"/>
      <scheme val="minor"/>
    </font>
    <font>
      <b/>
      <sz val="10"/>
      <color theme="1"/>
      <name val="宋体"/>
      <charset val="134"/>
    </font>
    <font>
      <sz val="10"/>
      <name val="黑体"/>
      <charset val="134"/>
    </font>
    <font>
      <sz val="18"/>
      <name val="黑体"/>
      <charset val="134"/>
    </font>
    <font>
      <b/>
      <sz val="11"/>
      <name val="宋体"/>
      <charset val="134"/>
      <scheme val="major"/>
    </font>
    <font>
      <sz val="11"/>
      <name val="宋体"/>
      <charset val="134"/>
      <scheme val="major"/>
    </font>
    <font>
      <b/>
      <sz val="11"/>
      <name val="黑体"/>
      <charset val="134"/>
    </font>
    <font>
      <sz val="12"/>
      <color indexed="8"/>
      <name val="宋体"/>
      <charset val="134"/>
    </font>
    <font>
      <sz val="11"/>
      <color theme="1"/>
      <name val="楷体"/>
      <charset val="134"/>
    </font>
    <font>
      <b/>
      <sz val="10"/>
      <name val="Arial"/>
      <charset val="0"/>
    </font>
    <font>
      <sz val="10"/>
      <color theme="1"/>
      <name val="宋体"/>
      <charset val="134"/>
    </font>
    <font>
      <b/>
      <sz val="12"/>
      <name val="黑体"/>
      <charset val="134"/>
    </font>
    <font>
      <sz val="18"/>
      <name val="方正小标宋_GBK"/>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0"/>
      <color indexed="8"/>
      <name val="Arial"/>
      <charset val="0"/>
    </font>
    <font>
      <sz val="9"/>
      <color indexed="8"/>
      <name val="宋体"/>
      <charset val="134"/>
    </font>
  </fonts>
  <fills count="40">
    <fill>
      <patternFill patternType="none"/>
    </fill>
    <fill>
      <patternFill patternType="gray125"/>
    </fill>
    <fill>
      <patternFill patternType="solid">
        <fgColor theme="0"/>
        <bgColor indexed="64"/>
      </patternFill>
    </fill>
    <fill>
      <patternFill patternType="mediumGray">
        <fgColor indexed="9"/>
      </patternFill>
    </fill>
    <fill>
      <patternFill patternType="solid">
        <fgColor rgb="FFFFFF00"/>
        <bgColor indexed="64"/>
      </patternFill>
    </fill>
    <fill>
      <patternFill patternType="solid">
        <fgColor indexed="9"/>
        <bgColor indexed="64"/>
      </patternFill>
    </fill>
    <fill>
      <patternFill patternType="solid">
        <fgColor rgb="FF92D050"/>
        <bgColor indexed="64"/>
      </patternFill>
    </fill>
    <fill>
      <patternFill patternType="solid">
        <fgColor rgb="FFFF0000"/>
        <bgColor indexed="64"/>
      </patternFill>
    </fill>
    <fill>
      <patternFill patternType="solid">
        <fgColor rgb="FF00B05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0"/>
      </left>
      <right style="thin">
        <color indexed="0"/>
      </right>
      <top style="thin">
        <color indexed="0"/>
      </top>
      <bottom style="thin">
        <color indexed="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102">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50"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0" fillId="9" borderId="13" applyNumberFormat="0" applyFont="0" applyAlignment="0" applyProtection="0">
      <alignment vertical="center"/>
    </xf>
    <xf numFmtId="0" fontId="52"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5" fillId="0" borderId="14" applyNumberFormat="0" applyFill="0" applyAlignment="0" applyProtection="0">
      <alignment vertical="center"/>
    </xf>
    <xf numFmtId="0" fontId="56" fillId="0" borderId="15" applyNumberFormat="0" applyFill="0" applyAlignment="0" applyProtection="0">
      <alignment vertical="center"/>
    </xf>
    <xf numFmtId="0" fontId="57" fillId="0" borderId="16" applyNumberFormat="0" applyFill="0" applyAlignment="0" applyProtection="0">
      <alignment vertical="center"/>
    </xf>
    <xf numFmtId="0" fontId="57" fillId="0" borderId="0" applyNumberFormat="0" applyFill="0" applyBorder="0" applyAlignment="0" applyProtection="0">
      <alignment vertical="center"/>
    </xf>
    <xf numFmtId="0" fontId="58" fillId="10" borderId="17" applyNumberFormat="0" applyAlignment="0" applyProtection="0">
      <alignment vertical="center"/>
    </xf>
    <xf numFmtId="0" fontId="59" fillId="11" borderId="18" applyNumberFormat="0" applyAlignment="0" applyProtection="0">
      <alignment vertical="center"/>
    </xf>
    <xf numFmtId="0" fontId="60" fillId="11" borderId="17" applyNumberFormat="0" applyAlignment="0" applyProtection="0">
      <alignment vertical="center"/>
    </xf>
    <xf numFmtId="0" fontId="61" fillId="12" borderId="19" applyNumberFormat="0" applyAlignment="0" applyProtection="0">
      <alignment vertical="center"/>
    </xf>
    <xf numFmtId="0" fontId="62" fillId="0" borderId="20" applyNumberFormat="0" applyFill="0" applyAlignment="0" applyProtection="0">
      <alignment vertical="center"/>
    </xf>
    <xf numFmtId="0" fontId="6" fillId="0" borderId="21" applyNumberFormat="0" applyFill="0" applyAlignment="0" applyProtection="0">
      <alignment vertical="center"/>
    </xf>
    <xf numFmtId="0" fontId="63" fillId="13" borderId="0" applyNumberFormat="0" applyBorder="0" applyAlignment="0" applyProtection="0">
      <alignment vertical="center"/>
    </xf>
    <xf numFmtId="0" fontId="64" fillId="14" borderId="0" applyNumberFormat="0" applyBorder="0" applyAlignment="0" applyProtection="0">
      <alignment vertical="center"/>
    </xf>
    <xf numFmtId="0" fontId="65" fillId="15" borderId="0" applyNumberFormat="0" applyBorder="0" applyAlignment="0" applyProtection="0">
      <alignment vertical="center"/>
    </xf>
    <xf numFmtId="0" fontId="66" fillId="16" borderId="0" applyNumberFormat="0" applyBorder="0" applyAlignment="0" applyProtection="0">
      <alignment vertical="center"/>
    </xf>
    <xf numFmtId="0" fontId="19" fillId="17" borderId="0" applyNumberFormat="0" applyBorder="0" applyAlignment="0" applyProtection="0">
      <alignment vertical="center"/>
    </xf>
    <xf numFmtId="0" fontId="19" fillId="18" borderId="0" applyNumberFormat="0" applyBorder="0" applyAlignment="0" applyProtection="0">
      <alignment vertical="center"/>
    </xf>
    <xf numFmtId="0" fontId="66" fillId="19" borderId="0" applyNumberFormat="0" applyBorder="0" applyAlignment="0" applyProtection="0">
      <alignment vertical="center"/>
    </xf>
    <xf numFmtId="0" fontId="66"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66" fillId="23" borderId="0" applyNumberFormat="0" applyBorder="0" applyAlignment="0" applyProtection="0">
      <alignment vertical="center"/>
    </xf>
    <xf numFmtId="0" fontId="66"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66" fillId="27" borderId="0" applyNumberFormat="0" applyBorder="0" applyAlignment="0" applyProtection="0">
      <alignment vertical="center"/>
    </xf>
    <xf numFmtId="0" fontId="66" fillId="28"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66" fillId="31" borderId="0" applyNumberFormat="0" applyBorder="0" applyAlignment="0" applyProtection="0">
      <alignment vertical="center"/>
    </xf>
    <xf numFmtId="0" fontId="66" fillId="32" borderId="0" applyNumberFormat="0" applyBorder="0" applyAlignment="0" applyProtection="0">
      <alignment vertical="center"/>
    </xf>
    <xf numFmtId="0" fontId="19" fillId="33" borderId="0" applyNumberFormat="0" applyBorder="0" applyAlignment="0" applyProtection="0">
      <alignment vertical="center"/>
    </xf>
    <xf numFmtId="0" fontId="19" fillId="34" borderId="0" applyNumberFormat="0" applyBorder="0" applyAlignment="0" applyProtection="0">
      <alignment vertical="center"/>
    </xf>
    <xf numFmtId="0" fontId="66" fillId="35" borderId="0" applyNumberFormat="0" applyBorder="0" applyAlignment="0" applyProtection="0">
      <alignment vertical="center"/>
    </xf>
    <xf numFmtId="0" fontId="66" fillId="36" borderId="0" applyNumberFormat="0" applyBorder="0" applyAlignment="0" applyProtection="0">
      <alignment vertical="center"/>
    </xf>
    <xf numFmtId="0" fontId="19" fillId="37" borderId="0" applyNumberFormat="0" applyBorder="0" applyAlignment="0" applyProtection="0">
      <alignment vertical="center"/>
    </xf>
    <xf numFmtId="0" fontId="19" fillId="38" borderId="0" applyNumberFormat="0" applyBorder="0" applyAlignment="0" applyProtection="0">
      <alignment vertical="center"/>
    </xf>
    <xf numFmtId="0" fontId="66" fillId="39" borderId="0" applyNumberFormat="0" applyBorder="0" applyAlignment="0" applyProtection="0">
      <alignment vertical="center"/>
    </xf>
    <xf numFmtId="9" fontId="19" fillId="0" borderId="0" applyFont="0" applyFill="0" applyBorder="0" applyAlignment="0" applyProtection="0">
      <alignment vertical="center"/>
    </xf>
    <xf numFmtId="9" fontId="1" fillId="0" borderId="0" applyFont="0" applyFill="0" applyBorder="0" applyAlignment="0" applyProtection="0">
      <alignment vertical="center"/>
    </xf>
    <xf numFmtId="9" fontId="19" fillId="0" borderId="0" applyFont="0" applyFill="0" applyBorder="0" applyAlignment="0" applyProtection="0">
      <alignment vertical="center"/>
    </xf>
    <xf numFmtId="0" fontId="7" fillId="0" borderId="0">
      <alignment vertical="center"/>
    </xf>
    <xf numFmtId="0" fontId="19" fillId="0" borderId="0"/>
    <xf numFmtId="0" fontId="67" fillId="0" borderId="0"/>
    <xf numFmtId="0" fontId="1" fillId="0" borderId="0">
      <alignment vertical="center"/>
    </xf>
    <xf numFmtId="0" fontId="1" fillId="0" borderId="0"/>
    <xf numFmtId="0" fontId="1" fillId="0" borderId="0"/>
    <xf numFmtId="0" fontId="1" fillId="0" borderId="0"/>
    <xf numFmtId="0" fontId="68" fillId="0" borderId="0">
      <alignment vertical="center"/>
    </xf>
    <xf numFmtId="0" fontId="19"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xf numFmtId="0" fontId="1" fillId="0" borderId="0"/>
    <xf numFmtId="0" fontId="1" fillId="0" borderId="0"/>
    <xf numFmtId="0" fontId="1" fillId="0" borderId="0">
      <alignment vertical="center"/>
    </xf>
    <xf numFmtId="0" fontId="1" fillId="0" borderId="0">
      <alignment vertical="center"/>
    </xf>
    <xf numFmtId="0" fontId="19" fillId="0" borderId="0">
      <alignment vertical="center"/>
    </xf>
    <xf numFmtId="0" fontId="1" fillId="0" borderId="0"/>
    <xf numFmtId="0" fontId="1" fillId="0" borderId="0"/>
    <xf numFmtId="0" fontId="30" fillId="0" borderId="0"/>
    <xf numFmtId="0" fontId="1"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1" fillId="0" borderId="0">
      <alignment vertical="center"/>
    </xf>
    <xf numFmtId="0" fontId="1" fillId="0" borderId="0"/>
    <xf numFmtId="0" fontId="1" fillId="0" borderId="0"/>
    <xf numFmtId="0" fontId="1" fillId="0" borderId="0">
      <alignment vertical="center"/>
    </xf>
    <xf numFmtId="0" fontId="1" fillId="0" borderId="0">
      <alignment vertical="center"/>
    </xf>
    <xf numFmtId="0" fontId="1" fillId="0" borderId="0"/>
    <xf numFmtId="0" fontId="1" fillId="0" borderId="0"/>
    <xf numFmtId="0" fontId="1" fillId="0" borderId="0"/>
    <xf numFmtId="0" fontId="1" fillId="0" borderId="0"/>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cellStyleXfs>
  <cellXfs count="410">
    <xf numFmtId="0" fontId="0" fillId="0" borderId="0" xfId="0"/>
    <xf numFmtId="0" fontId="1" fillId="0" borderId="0" xfId="63" applyFont="1" applyAlignment="1"/>
    <xf numFmtId="0" fontId="2" fillId="0" borderId="0" xfId="63" applyFont="1" applyAlignment="1">
      <alignment horizontal="center" vertical="center"/>
    </xf>
    <xf numFmtId="0" fontId="3" fillId="0" borderId="0" xfId="63" applyFont="1" applyAlignment="1"/>
    <xf numFmtId="0" fontId="4" fillId="0" borderId="0" xfId="63" applyFont="1" applyAlignment="1">
      <alignment horizontal="left" vertical="center"/>
    </xf>
    <xf numFmtId="0" fontId="5" fillId="0" borderId="0" xfId="63" applyFont="1" applyBorder="1" applyAlignment="1">
      <alignment horizontal="right" vertical="center"/>
    </xf>
    <xf numFmtId="0" fontId="6" fillId="0" borderId="1" xfId="0" applyFont="1" applyBorder="1" applyAlignment="1">
      <alignment horizontal="center" vertical="center"/>
    </xf>
    <xf numFmtId="0" fontId="7" fillId="0" borderId="1" xfId="0" applyFont="1" applyBorder="1" applyAlignment="1">
      <alignment horizontal="left" vertical="center"/>
    </xf>
    <xf numFmtId="0" fontId="7" fillId="0" borderId="2" xfId="0" applyFont="1" applyBorder="1" applyAlignment="1">
      <alignment horizontal="left" vertical="center"/>
    </xf>
    <xf numFmtId="180" fontId="8" fillId="0" borderId="3" xfId="0" applyNumberFormat="1" applyFont="1" applyBorder="1" applyAlignment="1">
      <alignment horizontal="center" vertical="center" wrapText="1"/>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10" fillId="0" borderId="0" xfId="63" applyFont="1" applyAlignment="1">
      <alignment horizontal="left" vertical="center" wrapText="1"/>
    </xf>
    <xf numFmtId="180" fontId="8" fillId="0" borderId="4" xfId="0" applyNumberFormat="1" applyFont="1" applyBorder="1" applyAlignment="1">
      <alignment horizontal="center" vertical="center" wrapText="1"/>
    </xf>
    <xf numFmtId="0" fontId="11" fillId="0" borderId="0" xfId="63" applyFont="1" applyAlignment="1">
      <alignment horizontal="left" vertical="center" wrapText="1"/>
    </xf>
    <xf numFmtId="0" fontId="1" fillId="2" borderId="0" xfId="63" applyFont="1" applyFill="1" applyAlignment="1"/>
    <xf numFmtId="0" fontId="7" fillId="2" borderId="1" xfId="0" applyFont="1" applyFill="1" applyBorder="1" applyAlignment="1">
      <alignment horizontal="left" vertical="center"/>
    </xf>
    <xf numFmtId="0" fontId="7" fillId="2" borderId="2" xfId="0" applyFont="1" applyFill="1" applyBorder="1" applyAlignment="1">
      <alignment horizontal="left" vertical="center"/>
    </xf>
    <xf numFmtId="180" fontId="8" fillId="2" borderId="4" xfId="0" applyNumberFormat="1" applyFont="1" applyFill="1" applyBorder="1" applyAlignment="1">
      <alignment horizontal="center" vertical="center" wrapText="1"/>
    </xf>
    <xf numFmtId="0" fontId="1" fillId="0" borderId="0" xfId="63" applyFont="1" applyAlignment="1">
      <alignment vertical="center" shrinkToFit="1"/>
    </xf>
    <xf numFmtId="0" fontId="1" fillId="0" borderId="0" xfId="63" applyFont="1" applyAlignment="1">
      <alignment vertical="center"/>
    </xf>
    <xf numFmtId="0" fontId="1" fillId="0" borderId="0" xfId="63" applyFont="1">
      <alignment vertical="center"/>
    </xf>
    <xf numFmtId="0" fontId="12" fillId="0" borderId="0" xfId="58" applyNumberFormat="1" applyFont="1" applyFill="1" applyBorder="1" applyAlignment="1" applyProtection="1">
      <alignment horizontal="center" vertical="center"/>
    </xf>
    <xf numFmtId="0" fontId="3" fillId="0" borderId="0" xfId="58" applyNumberFormat="1" applyFont="1" applyFill="1" applyBorder="1" applyAlignment="1" applyProtection="1">
      <alignment shrinkToFit="1"/>
    </xf>
    <xf numFmtId="0" fontId="3" fillId="0" borderId="0" xfId="58" applyNumberFormat="1" applyFont="1" applyFill="1" applyBorder="1" applyAlignment="1" applyProtection="1"/>
    <xf numFmtId="0" fontId="3" fillId="0" borderId="0" xfId="58" applyFont="1" applyAlignment="1"/>
    <xf numFmtId="0" fontId="9" fillId="0" borderId="5" xfId="58" applyNumberFormat="1" applyFont="1" applyFill="1" applyBorder="1" applyAlignment="1" applyProtection="1">
      <alignment horizontal="center" vertical="center" shrinkToFit="1"/>
    </xf>
    <xf numFmtId="0" fontId="9" fillId="0" borderId="5" xfId="58" applyNumberFormat="1" applyFont="1" applyFill="1" applyBorder="1" applyAlignment="1" applyProtection="1">
      <alignment horizontal="center" vertical="center" wrapText="1"/>
    </xf>
    <xf numFmtId="0" fontId="13" fillId="0" borderId="5" xfId="58" applyFont="1" applyFill="1" applyBorder="1" applyAlignment="1">
      <alignment horizontal="center" vertical="center" wrapText="1"/>
    </xf>
    <xf numFmtId="181" fontId="13" fillId="0" borderId="1" xfId="92" applyNumberFormat="1" applyFont="1" applyFill="1" applyBorder="1" applyAlignment="1" applyProtection="1">
      <alignment horizontal="center" vertical="center" wrapText="1"/>
    </xf>
    <xf numFmtId="0" fontId="9" fillId="0" borderId="6" xfId="58" applyNumberFormat="1" applyFont="1" applyFill="1" applyBorder="1" applyAlignment="1" applyProtection="1">
      <alignment horizontal="center" vertical="center" shrinkToFit="1"/>
    </xf>
    <xf numFmtId="0" fontId="9" fillId="0" borderId="6" xfId="58" applyNumberFormat="1" applyFont="1" applyFill="1" applyBorder="1" applyAlignment="1" applyProtection="1">
      <alignment horizontal="center" vertical="center" wrapText="1"/>
    </xf>
    <xf numFmtId="0" fontId="13" fillId="0" borderId="6" xfId="58" applyFont="1" applyFill="1" applyBorder="1" applyAlignment="1">
      <alignment horizontal="center" vertical="center" wrapText="1"/>
    </xf>
    <xf numFmtId="0" fontId="9" fillId="0" borderId="1" xfId="57" applyNumberFormat="1" applyFont="1" applyFill="1" applyBorder="1" applyAlignment="1" applyProtection="1">
      <alignment horizontal="left" vertical="center" shrinkToFit="1"/>
    </xf>
    <xf numFmtId="182" fontId="9" fillId="0" borderId="1" xfId="57" applyNumberFormat="1" applyFont="1" applyFill="1" applyBorder="1" applyAlignment="1" applyProtection="1">
      <alignment vertical="center" wrapText="1"/>
    </xf>
    <xf numFmtId="0" fontId="3" fillId="0" borderId="1" xfId="57" applyFont="1" applyBorder="1" applyAlignment="1">
      <alignment vertical="center" wrapText="1"/>
    </xf>
    <xf numFmtId="183" fontId="3" fillId="0" borderId="1" xfId="50" applyNumberFormat="1" applyFont="1" applyFill="1" applyBorder="1" applyAlignment="1" applyProtection="1">
      <alignment vertical="center" wrapText="1"/>
    </xf>
    <xf numFmtId="184" fontId="1" fillId="0" borderId="1" xfId="57" applyNumberFormat="1" applyBorder="1" applyAlignment="1">
      <alignment vertical="center" wrapText="1"/>
    </xf>
    <xf numFmtId="49" fontId="3" fillId="0" borderId="1" xfId="75" applyNumberFormat="1" applyFont="1" applyBorder="1" applyAlignment="1">
      <alignment shrinkToFit="1"/>
    </xf>
    <xf numFmtId="0" fontId="3" fillId="2" borderId="1" xfId="57" applyFont="1" applyFill="1" applyBorder="1" applyAlignment="1">
      <alignment vertical="center" wrapText="1"/>
    </xf>
    <xf numFmtId="0" fontId="3" fillId="0" borderId="1" xfId="57" applyFont="1" applyFill="1" applyBorder="1" applyAlignment="1">
      <alignment vertical="center" wrapText="1"/>
    </xf>
    <xf numFmtId="49" fontId="3" fillId="0" borderId="1" xfId="80" applyNumberFormat="1" applyFont="1" applyBorder="1" applyAlignment="1">
      <alignment shrinkToFit="1"/>
    </xf>
    <xf numFmtId="49" fontId="3" fillId="0" borderId="1" xfId="81" applyNumberFormat="1" applyFont="1" applyBorder="1" applyAlignment="1">
      <alignment shrinkToFit="1"/>
    </xf>
    <xf numFmtId="49" fontId="3" fillId="0" borderId="1" xfId="81" applyNumberFormat="1" applyFont="1" applyBorder="1" applyAlignment="1">
      <alignment vertical="center" shrinkToFit="1"/>
    </xf>
    <xf numFmtId="49" fontId="3" fillId="0" borderId="1" xfId="83" applyNumberFormat="1" applyFont="1" applyBorder="1" applyAlignment="1">
      <alignment shrinkToFit="1"/>
    </xf>
    <xf numFmtId="0" fontId="14" fillId="0" borderId="1" xfId="57" applyNumberFormat="1" applyFont="1" applyFill="1" applyBorder="1" applyAlignment="1" applyProtection="1">
      <alignment horizontal="left" vertical="center" shrinkToFit="1"/>
    </xf>
    <xf numFmtId="49" fontId="3" fillId="0" borderId="1" xfId="82" applyNumberFormat="1" applyFont="1" applyBorder="1" applyAlignment="1">
      <alignment shrinkToFit="1"/>
    </xf>
    <xf numFmtId="0" fontId="7" fillId="0" borderId="1" xfId="57" applyNumberFormat="1" applyFont="1" applyFill="1" applyBorder="1" applyAlignment="1" applyProtection="1">
      <alignment horizontal="left" vertical="center" shrinkToFit="1"/>
    </xf>
    <xf numFmtId="49" fontId="3" fillId="0" borderId="1" xfId="78" applyNumberFormat="1" applyFont="1" applyBorder="1" applyAlignment="1">
      <alignment shrinkToFit="1"/>
    </xf>
    <xf numFmtId="49" fontId="3" fillId="0" borderId="1" xfId="79" applyNumberFormat="1" applyFont="1" applyBorder="1" applyAlignment="1">
      <alignment shrinkToFit="1"/>
    </xf>
    <xf numFmtId="49" fontId="3" fillId="0" borderId="1" xfId="84" applyNumberFormat="1" applyFont="1" applyBorder="1" applyAlignment="1">
      <alignment shrinkToFit="1"/>
    </xf>
    <xf numFmtId="49" fontId="3" fillId="0" borderId="1" xfId="76" applyNumberFormat="1" applyFont="1" applyBorder="1" applyAlignment="1">
      <alignment shrinkToFit="1"/>
    </xf>
    <xf numFmtId="49" fontId="3" fillId="0" borderId="1" xfId="77" applyNumberFormat="1" applyFont="1" applyBorder="1" applyAlignment="1">
      <alignment shrinkToFit="1"/>
    </xf>
    <xf numFmtId="0" fontId="1" fillId="0" borderId="0" xfId="58" applyNumberFormat="1" applyFont="1" applyFill="1" applyBorder="1" applyAlignment="1" applyProtection="1"/>
    <xf numFmtId="0" fontId="1" fillId="0" borderId="0" xfId="58"/>
    <xf numFmtId="0" fontId="1" fillId="0" borderId="0" xfId="58" applyFont="1" applyAlignment="1">
      <alignment horizontal="right"/>
    </xf>
    <xf numFmtId="0" fontId="3" fillId="0" borderId="0" xfId="58" applyFont="1" applyAlignment="1">
      <alignment horizontal="right"/>
    </xf>
    <xf numFmtId="181" fontId="13" fillId="0" borderId="7" xfId="92" applyNumberFormat="1" applyFont="1" applyFill="1" applyBorder="1" applyAlignment="1" applyProtection="1">
      <alignment horizontal="center" vertical="center"/>
    </xf>
    <xf numFmtId="0" fontId="13" fillId="0" borderId="1" xfId="58" applyFont="1" applyFill="1" applyBorder="1" applyAlignment="1">
      <alignment horizontal="center" wrapText="1"/>
    </xf>
    <xf numFmtId="181" fontId="13" fillId="0" borderId="8" xfId="92" applyNumberFormat="1" applyFont="1" applyFill="1" applyBorder="1" applyAlignment="1" applyProtection="1">
      <alignment horizontal="center" vertical="center"/>
    </xf>
    <xf numFmtId="0" fontId="9" fillId="0" borderId="1" xfId="57" applyNumberFormat="1" applyFont="1" applyFill="1" applyBorder="1" applyAlignment="1" applyProtection="1">
      <alignment horizontal="left" vertical="center" wrapText="1"/>
    </xf>
    <xf numFmtId="0" fontId="3" fillId="0" borderId="1" xfId="57" applyFont="1" applyBorder="1" applyAlignment="1"/>
    <xf numFmtId="183" fontId="13" fillId="0" borderId="1" xfId="50" applyNumberFormat="1" applyFont="1" applyFill="1" applyBorder="1" applyAlignment="1" applyProtection="1">
      <alignment vertical="center" wrapText="1"/>
    </xf>
    <xf numFmtId="184" fontId="1" fillId="0" borderId="1" xfId="57" applyNumberFormat="1" applyBorder="1" applyAlignment="1"/>
    <xf numFmtId="49" fontId="3" fillId="0" borderId="1" xfId="75" applyNumberFormat="1" applyFont="1" applyBorder="1"/>
    <xf numFmtId="49" fontId="3" fillId="2" borderId="1" xfId="75" applyNumberFormat="1" applyFont="1" applyFill="1" applyBorder="1"/>
    <xf numFmtId="0" fontId="3" fillId="2" borderId="1" xfId="57" applyFont="1" applyFill="1" applyBorder="1" applyAlignment="1"/>
    <xf numFmtId="0" fontId="7" fillId="0" borderId="1" xfId="57" applyNumberFormat="1" applyFont="1" applyFill="1" applyBorder="1" applyAlignment="1" applyProtection="1">
      <alignment horizontal="left" vertical="center" wrapText="1"/>
    </xf>
    <xf numFmtId="0" fontId="7" fillId="2" borderId="1" xfId="57" applyNumberFormat="1" applyFont="1" applyFill="1" applyBorder="1" applyAlignment="1" applyProtection="1">
      <alignment horizontal="left" vertical="center" wrapText="1"/>
    </xf>
    <xf numFmtId="0" fontId="14" fillId="0" borderId="1" xfId="57" applyNumberFormat="1" applyFont="1" applyFill="1" applyBorder="1" applyAlignment="1" applyProtection="1">
      <alignment horizontal="left" vertical="center" wrapText="1" indent="1"/>
    </xf>
    <xf numFmtId="0" fontId="7" fillId="0" borderId="1" xfId="57" applyNumberFormat="1" applyFont="1" applyFill="1" applyBorder="1" applyAlignment="1" applyProtection="1">
      <alignment horizontal="left" vertical="center" wrapText="1" indent="1"/>
    </xf>
    <xf numFmtId="49" fontId="3" fillId="0" borderId="1" xfId="79" applyNumberFormat="1" applyFont="1" applyBorder="1"/>
    <xf numFmtId="3" fontId="15" fillId="3" borderId="1" xfId="0" applyNumberFormat="1" applyFont="1" applyFill="1" applyBorder="1" applyAlignment="1" applyProtection="1">
      <alignment horizontal="right" vertical="center"/>
    </xf>
    <xf numFmtId="0" fontId="1" fillId="0" borderId="0" xfId="61" applyFont="1">
      <alignment vertical="center"/>
    </xf>
    <xf numFmtId="0" fontId="1" fillId="2" borderId="0" xfId="61" applyFont="1" applyFill="1">
      <alignment vertical="center"/>
    </xf>
    <xf numFmtId="0" fontId="1" fillId="2" borderId="0" xfId="58" applyFill="1"/>
    <xf numFmtId="0" fontId="3" fillId="2" borderId="0" xfId="58" applyFont="1" applyFill="1" applyAlignment="1">
      <alignment horizontal="right" vertical="center"/>
    </xf>
    <xf numFmtId="181" fontId="13" fillId="2" borderId="1" xfId="92" applyNumberFormat="1" applyFont="1" applyFill="1" applyBorder="1" applyAlignment="1" applyProtection="1">
      <alignment horizontal="center" vertical="center" wrapText="1"/>
    </xf>
    <xf numFmtId="0" fontId="13" fillId="2" borderId="1" xfId="58" applyFont="1" applyFill="1" applyBorder="1" applyAlignment="1">
      <alignment horizontal="center" vertical="center" wrapText="1"/>
    </xf>
    <xf numFmtId="185" fontId="3" fillId="0" borderId="1" xfId="91" applyNumberFormat="1" applyFont="1" applyBorder="1" applyAlignment="1">
      <alignment vertical="center" wrapText="1"/>
    </xf>
    <xf numFmtId="184" fontId="1" fillId="2" borderId="1" xfId="57" applyNumberFormat="1" applyFill="1" applyBorder="1" applyAlignment="1">
      <alignment vertical="center" wrapText="1"/>
    </xf>
    <xf numFmtId="0" fontId="16" fillId="2" borderId="1" xfId="57" applyFont="1" applyFill="1" applyBorder="1" applyAlignment="1">
      <alignment vertical="center" wrapText="1"/>
    </xf>
    <xf numFmtId="186" fontId="3" fillId="0" borderId="1" xfId="91" applyNumberFormat="1" applyFont="1" applyBorder="1" applyAlignment="1">
      <alignment vertical="center" wrapText="1"/>
    </xf>
    <xf numFmtId="0" fontId="14" fillId="0" borderId="1" xfId="57" applyNumberFormat="1" applyFont="1" applyFill="1" applyBorder="1" applyAlignment="1" applyProtection="1">
      <alignment horizontal="left" vertical="center" wrapText="1"/>
    </xf>
    <xf numFmtId="0" fontId="13" fillId="0" borderId="1" xfId="91" applyFont="1" applyBorder="1" applyAlignment="1">
      <alignment horizontal="center" vertical="center" wrapText="1"/>
    </xf>
    <xf numFmtId="185" fontId="13" fillId="0" borderId="1" xfId="91" applyNumberFormat="1" applyFont="1" applyBorder="1" applyAlignment="1">
      <alignment vertical="center" shrinkToFit="1"/>
    </xf>
    <xf numFmtId="185" fontId="13" fillId="2" borderId="1" xfId="91" applyNumberFormat="1" applyFont="1" applyFill="1" applyBorder="1" applyAlignment="1">
      <alignment vertical="center" shrinkToFit="1"/>
    </xf>
    <xf numFmtId="186" fontId="13" fillId="0" borderId="1" xfId="91" applyNumberFormat="1" applyFont="1" applyBorder="1" applyAlignment="1">
      <alignment vertical="center" wrapText="1"/>
    </xf>
    <xf numFmtId="184" fontId="17" fillId="2" borderId="1" xfId="57" applyNumberFormat="1" applyFont="1" applyFill="1" applyBorder="1" applyAlignment="1">
      <alignment vertical="center" wrapText="1"/>
    </xf>
    <xf numFmtId="0" fontId="1" fillId="0" borderId="0" xfId="61" applyFont="1" applyAlignment="1">
      <alignment vertical="center" wrapText="1"/>
    </xf>
    <xf numFmtId="0" fontId="1" fillId="0" borderId="0" xfId="61" applyFont="1" applyAlignment="1">
      <alignment horizontal="left" vertical="center"/>
    </xf>
    <xf numFmtId="0" fontId="1" fillId="0" borderId="0" xfId="61" applyFont="1" applyAlignment="1">
      <alignment horizontal="left" vertical="center" wrapText="1"/>
    </xf>
    <xf numFmtId="0" fontId="1" fillId="4" borderId="0" xfId="61" applyFont="1" applyFill="1">
      <alignment vertical="center"/>
    </xf>
    <xf numFmtId="0" fontId="18" fillId="0" borderId="0" xfId="58" applyNumberFormat="1" applyFont="1" applyFill="1" applyBorder="1" applyAlignment="1" applyProtection="1"/>
    <xf numFmtId="0" fontId="1" fillId="4" borderId="0" xfId="58" applyFont="1" applyFill="1" applyAlignment="1">
      <alignment horizontal="right"/>
    </xf>
    <xf numFmtId="0" fontId="1" fillId="2" borderId="0" xfId="58" applyFont="1" applyFill="1" applyAlignment="1">
      <alignment horizontal="right"/>
    </xf>
    <xf numFmtId="181" fontId="13" fillId="2" borderId="1" xfId="92" applyNumberFormat="1" applyFont="1" applyFill="1" applyBorder="1" applyAlignment="1" applyProtection="1">
      <alignment horizontal="center" vertical="center"/>
    </xf>
    <xf numFmtId="181" fontId="13" fillId="4" borderId="1" xfId="92" applyNumberFormat="1" applyFont="1" applyFill="1" applyBorder="1" applyAlignment="1" applyProtection="1">
      <alignment horizontal="center" vertical="center" wrapText="1"/>
    </xf>
    <xf numFmtId="0" fontId="3" fillId="4" borderId="1" xfId="57" applyFont="1" applyFill="1" applyBorder="1" applyAlignment="1"/>
    <xf numFmtId="184" fontId="1" fillId="2" borderId="1" xfId="57" applyNumberFormat="1" applyFill="1" applyBorder="1" applyAlignment="1"/>
    <xf numFmtId="0" fontId="9" fillId="0" borderId="1" xfId="57" applyNumberFormat="1" applyFont="1" applyFill="1" applyBorder="1" applyAlignment="1" applyProtection="1">
      <alignment horizontal="center" vertical="center" wrapText="1"/>
    </xf>
    <xf numFmtId="0" fontId="13" fillId="2" borderId="1" xfId="91" applyFont="1" applyFill="1" applyBorder="1" applyAlignment="1">
      <alignment horizontal="center" vertical="center" wrapText="1"/>
    </xf>
    <xf numFmtId="0" fontId="13" fillId="4" borderId="1" xfId="91" applyFont="1" applyFill="1" applyBorder="1" applyAlignment="1">
      <alignment horizontal="center" vertical="center" wrapText="1"/>
    </xf>
    <xf numFmtId="184" fontId="17" fillId="2" borderId="1" xfId="57" applyNumberFormat="1" applyFont="1" applyFill="1" applyBorder="1" applyAlignment="1"/>
    <xf numFmtId="0" fontId="1" fillId="0" borderId="0" xfId="61" applyFont="1" applyBorder="1" applyAlignment="1">
      <alignment horizontal="left" vertical="center" wrapText="1"/>
    </xf>
    <xf numFmtId="0" fontId="1" fillId="0" borderId="0" xfId="55" applyAlignment="1">
      <alignment vertical="center"/>
    </xf>
    <xf numFmtId="0" fontId="1" fillId="0" borderId="0" xfId="55" applyFont="1" applyAlignment="1">
      <alignment vertical="center"/>
    </xf>
    <xf numFmtId="0" fontId="12" fillId="0" borderId="0" xfId="53" applyFont="1" applyAlignment="1">
      <alignment horizontal="center" vertical="center"/>
    </xf>
    <xf numFmtId="0" fontId="19" fillId="0" borderId="0" xfId="53" applyBorder="1" applyAlignment="1">
      <alignment vertical="center"/>
    </xf>
    <xf numFmtId="0" fontId="1" fillId="0" borderId="0" xfId="74"/>
    <xf numFmtId="0" fontId="3" fillId="0" borderId="0" xfId="55" applyFont="1" applyAlignment="1">
      <alignment horizontal="right" vertical="center"/>
    </xf>
    <xf numFmtId="0" fontId="20" fillId="0" borderId="1" xfId="53" applyFont="1" applyBorder="1" applyAlignment="1">
      <alignment horizontal="center" vertical="center"/>
    </xf>
    <xf numFmtId="0" fontId="21" fillId="0" borderId="1" xfId="74" applyFont="1" applyFill="1" applyBorder="1" applyAlignment="1">
      <alignment horizontal="center" vertical="center" wrapText="1"/>
    </xf>
    <xf numFmtId="0" fontId="21" fillId="0" borderId="1" xfId="55" applyFont="1" applyBorder="1" applyAlignment="1">
      <alignment horizontal="center" vertical="center" wrapText="1"/>
    </xf>
    <xf numFmtId="49" fontId="21" fillId="0" borderId="1" xfId="85" applyNumberFormat="1" applyFont="1" applyBorder="1"/>
    <xf numFmtId="0" fontId="20" fillId="0" borderId="1" xfId="53" applyFont="1" applyBorder="1" applyAlignment="1">
      <alignment vertical="center"/>
    </xf>
    <xf numFmtId="0" fontId="22" fillId="0" borderId="1" xfId="53" applyFont="1" applyBorder="1" applyAlignment="1">
      <alignment vertical="center"/>
    </xf>
    <xf numFmtId="0" fontId="1" fillId="0" borderId="1" xfId="55" applyBorder="1" applyAlignment="1">
      <alignment vertical="center"/>
    </xf>
    <xf numFmtId="49" fontId="23" fillId="0" borderId="1" xfId="85" applyNumberFormat="1" applyFont="1" applyBorder="1"/>
    <xf numFmtId="49" fontId="23" fillId="0" borderId="1" xfId="85" applyNumberFormat="1" applyFont="1" applyBorder="1" applyAlignment="1">
      <alignment horizontal="left" indent="2"/>
    </xf>
    <xf numFmtId="0" fontId="21" fillId="0" borderId="1" xfId="55" applyFont="1" applyBorder="1" applyAlignment="1">
      <alignment vertical="center"/>
    </xf>
    <xf numFmtId="49" fontId="23" fillId="0" borderId="1" xfId="85" applyNumberFormat="1" applyFont="1" applyBorder="1" applyAlignment="1"/>
    <xf numFmtId="0" fontId="23" fillId="0" borderId="1" xfId="55" applyFont="1" applyBorder="1" applyAlignment="1">
      <alignment vertical="center"/>
    </xf>
    <xf numFmtId="184" fontId="21" fillId="0" borderId="1" xfId="55" applyNumberFormat="1" applyFont="1" applyBorder="1" applyAlignment="1">
      <alignment vertical="center"/>
    </xf>
    <xf numFmtId="184" fontId="17" fillId="0" borderId="1" xfId="55" applyNumberFormat="1" applyFont="1" applyBorder="1" applyAlignment="1">
      <alignment vertical="center"/>
    </xf>
    <xf numFmtId="0" fontId="22" fillId="0" borderId="1" xfId="53" applyFont="1" applyBorder="1" applyAlignment="1">
      <alignment horizontal="left" vertical="center"/>
    </xf>
    <xf numFmtId="184" fontId="1" fillId="0" borderId="1" xfId="55" applyNumberFormat="1" applyFont="1" applyBorder="1" applyAlignment="1">
      <alignment vertical="center"/>
    </xf>
    <xf numFmtId="184" fontId="21" fillId="0" borderId="1" xfId="55" applyNumberFormat="1" applyFont="1" applyBorder="1" applyAlignment="1">
      <alignment vertical="center" shrinkToFit="1"/>
    </xf>
    <xf numFmtId="0" fontId="1" fillId="0" borderId="0" xfId="55" applyAlignment="1">
      <alignment vertical="center" shrinkToFit="1"/>
    </xf>
    <xf numFmtId="0" fontId="1" fillId="2" borderId="0" xfId="55" applyFill="1">
      <alignment vertical="center"/>
    </xf>
    <xf numFmtId="0" fontId="1" fillId="0" borderId="0" xfId="55">
      <alignment vertical="center"/>
    </xf>
    <xf numFmtId="0" fontId="1" fillId="0" borderId="0" xfId="71" applyFont="1" applyBorder="1" applyAlignment="1">
      <alignment shrinkToFit="1"/>
    </xf>
    <xf numFmtId="0" fontId="1" fillId="2" borderId="0" xfId="71" applyFill="1" applyBorder="1"/>
    <xf numFmtId="0" fontId="1" fillId="0" borderId="0" xfId="71" applyBorder="1"/>
    <xf numFmtId="0" fontId="24" fillId="0" borderId="0" xfId="71" applyFont="1" applyBorder="1" applyAlignment="1">
      <alignment horizontal="center" vertical="center"/>
    </xf>
    <xf numFmtId="0" fontId="1" fillId="0" borderId="0" xfId="71" applyBorder="1" applyAlignment="1">
      <alignment shrinkToFit="1"/>
    </xf>
    <xf numFmtId="0" fontId="1" fillId="0" borderId="0" xfId="71" applyFont="1" applyBorder="1" applyAlignment="1">
      <alignment horizontal="right" vertical="center"/>
    </xf>
    <xf numFmtId="0" fontId="1" fillId="2" borderId="0" xfId="71" applyFont="1" applyFill="1" applyBorder="1" applyAlignment="1">
      <alignment horizontal="right" vertical="center"/>
    </xf>
    <xf numFmtId="0" fontId="1" fillId="0" borderId="0" xfId="55" applyFont="1" applyAlignment="1">
      <alignment horizontal="right" vertical="center"/>
    </xf>
    <xf numFmtId="0" fontId="25" fillId="0" borderId="1" xfId="71" applyFont="1" applyBorder="1" applyAlignment="1">
      <alignment horizontal="center" vertical="center" shrinkToFit="1"/>
    </xf>
    <xf numFmtId="0" fontId="25" fillId="2" borderId="1" xfId="71" applyFont="1" applyFill="1" applyBorder="1" applyAlignment="1">
      <alignment horizontal="center" vertical="center" wrapText="1"/>
    </xf>
    <xf numFmtId="0" fontId="25" fillId="0" borderId="1" xfId="68" applyFont="1" applyBorder="1" applyAlignment="1">
      <alignment horizontal="center" vertical="center"/>
    </xf>
    <xf numFmtId="0" fontId="25" fillId="0" borderId="1" xfId="68" applyFont="1" applyBorder="1" applyAlignment="1">
      <alignment horizontal="center" vertical="center" wrapText="1"/>
    </xf>
    <xf numFmtId="0" fontId="13" fillId="2" borderId="1" xfId="61" applyFont="1" applyFill="1" applyBorder="1" applyAlignment="1">
      <alignment horizontal="center" vertical="center" wrapText="1"/>
    </xf>
    <xf numFmtId="0" fontId="13" fillId="0" borderId="1" xfId="61" applyFont="1" applyBorder="1" applyAlignment="1">
      <alignment horizontal="center" vertical="center" wrapText="1"/>
    </xf>
    <xf numFmtId="0" fontId="22" fillId="0" borderId="1" xfId="53" applyFont="1" applyBorder="1" applyAlignment="1">
      <alignment vertical="center" shrinkToFit="1"/>
    </xf>
    <xf numFmtId="1" fontId="1" fillId="2" borderId="1" xfId="71" applyNumberFormat="1" applyFont="1" applyFill="1" applyBorder="1" applyAlignment="1">
      <alignment horizontal="right" vertical="center"/>
    </xf>
    <xf numFmtId="183" fontId="1" fillId="0" borderId="1" xfId="71" applyNumberFormat="1" applyBorder="1" applyAlignment="1">
      <alignment vertical="center"/>
    </xf>
    <xf numFmtId="1" fontId="1" fillId="2" borderId="1" xfId="72" applyNumberFormat="1" applyFont="1" applyFill="1" applyBorder="1" applyAlignment="1">
      <alignment horizontal="right" vertical="center"/>
    </xf>
    <xf numFmtId="184" fontId="1" fillId="0" borderId="1" xfId="55" applyNumberFormat="1" applyBorder="1">
      <alignment vertical="center"/>
    </xf>
    <xf numFmtId="0" fontId="22" fillId="0" borderId="1" xfId="53" applyFont="1" applyBorder="1" applyAlignment="1">
      <alignment horizontal="left" vertical="center" shrinkToFit="1"/>
    </xf>
    <xf numFmtId="0" fontId="20" fillId="0" borderId="1" xfId="53" applyFont="1" applyBorder="1" applyAlignment="1">
      <alignment horizontal="center" vertical="center" shrinkToFit="1"/>
    </xf>
    <xf numFmtId="0" fontId="22" fillId="2" borderId="1" xfId="53" applyFont="1" applyFill="1" applyBorder="1" applyAlignment="1">
      <alignment vertical="center" shrinkToFit="1"/>
    </xf>
    <xf numFmtId="0" fontId="1" fillId="0" borderId="9" xfId="71" applyFont="1" applyFill="1" applyBorder="1" applyAlignment="1">
      <alignment vertical="center" wrapText="1"/>
    </xf>
    <xf numFmtId="0" fontId="1" fillId="0" borderId="0" xfId="56" applyAlignment="1">
      <alignment vertical="center"/>
    </xf>
    <xf numFmtId="0" fontId="1" fillId="0" borderId="0" xfId="56" applyFont="1" applyAlignment="1">
      <alignment vertical="center"/>
    </xf>
    <xf numFmtId="0" fontId="24" fillId="0" borderId="0" xfId="69" applyFont="1" applyFill="1" applyBorder="1" applyAlignment="1" applyProtection="1">
      <alignment horizontal="center" vertical="center"/>
    </xf>
    <xf numFmtId="0" fontId="26" fillId="0" borderId="0" xfId="56" applyFont="1" applyAlignment="1">
      <alignment vertical="center"/>
    </xf>
    <xf numFmtId="0" fontId="1" fillId="0" borderId="0" xfId="69" applyFont="1" applyAlignment="1" applyProtection="1">
      <alignment horizontal="left"/>
    </xf>
    <xf numFmtId="0" fontId="1" fillId="0" borderId="0" xfId="69" applyFont="1" applyBorder="1" applyAlignment="1">
      <alignment horizontal="right" vertical="center"/>
    </xf>
    <xf numFmtId="184" fontId="13" fillId="0" borderId="1" xfId="61" applyNumberFormat="1" applyFont="1" applyBorder="1" applyAlignment="1" applyProtection="1">
      <alignment horizontal="center" vertical="center"/>
      <protection locked="0"/>
    </xf>
    <xf numFmtId="0" fontId="13" fillId="0" borderId="1" xfId="61" applyFont="1" applyBorder="1" applyAlignment="1">
      <alignment horizontal="center" vertical="center"/>
    </xf>
    <xf numFmtId="0" fontId="27" fillId="0" borderId="0" xfId="56" applyFont="1" applyAlignment="1">
      <alignment vertical="center"/>
    </xf>
    <xf numFmtId="0" fontId="3" fillId="0" borderId="1" xfId="73" applyNumberFormat="1" applyFont="1" applyFill="1" applyBorder="1" applyAlignment="1" applyProtection="1">
      <alignment horizontal="left" vertical="center"/>
    </xf>
    <xf numFmtId="0" fontId="3" fillId="0" borderId="1" xfId="99" applyNumberFormat="1" applyFont="1" applyBorder="1" applyProtection="1">
      <alignment vertical="center"/>
      <protection locked="0"/>
    </xf>
    <xf numFmtId="184" fontId="3" fillId="0" borderId="1" xfId="61" applyNumberFormat="1" applyFont="1" applyBorder="1">
      <alignment vertical="center"/>
    </xf>
    <xf numFmtId="0" fontId="3" fillId="0" borderId="1" xfId="101" applyNumberFormat="1" applyFont="1" applyBorder="1" applyProtection="1">
      <alignment vertical="center"/>
      <protection locked="0"/>
    </xf>
    <xf numFmtId="49" fontId="13" fillId="0" borderId="1" xfId="69" applyNumberFormat="1" applyFont="1" applyFill="1" applyBorder="1" applyAlignment="1" applyProtection="1">
      <alignment horizontal="center" vertical="center"/>
    </xf>
    <xf numFmtId="0" fontId="13" fillId="0" borderId="1" xfId="99" applyNumberFormat="1" applyFont="1" applyBorder="1" applyProtection="1">
      <alignment vertical="center"/>
      <protection locked="0"/>
    </xf>
    <xf numFmtId="0" fontId="13" fillId="0" borderId="1" xfId="101" applyNumberFormat="1" applyFont="1" applyBorder="1" applyProtection="1">
      <alignment vertical="center"/>
      <protection locked="0"/>
    </xf>
    <xf numFmtId="184" fontId="13" fillId="0" borderId="1" xfId="61" applyNumberFormat="1" applyFont="1" applyBorder="1">
      <alignment vertical="center"/>
    </xf>
    <xf numFmtId="0" fontId="17" fillId="0" borderId="0" xfId="56" applyFont="1" applyAlignment="1">
      <alignment vertical="center"/>
    </xf>
    <xf numFmtId="0" fontId="3" fillId="2" borderId="1" xfId="73" applyNumberFormat="1" applyFont="1" applyFill="1" applyBorder="1" applyAlignment="1" applyProtection="1">
      <alignment horizontal="left" vertical="center"/>
    </xf>
    <xf numFmtId="0" fontId="9" fillId="0" borderId="0" xfId="56" applyFont="1" applyAlignment="1">
      <alignment vertical="center"/>
    </xf>
    <xf numFmtId="0" fontId="17" fillId="0" borderId="0" xfId="69" applyFont="1" applyBorder="1" applyAlignment="1">
      <alignment vertical="center"/>
    </xf>
    <xf numFmtId="0" fontId="17" fillId="0" borderId="0" xfId="69" applyFont="1" applyAlignment="1">
      <alignment vertical="center"/>
    </xf>
    <xf numFmtId="0" fontId="15" fillId="0" borderId="0" xfId="69" applyFont="1" applyAlignment="1">
      <alignment vertical="center"/>
    </xf>
    <xf numFmtId="0" fontId="1" fillId="0" borderId="0" xfId="69" applyFont="1" applyAlignment="1"/>
    <xf numFmtId="0" fontId="1" fillId="0" borderId="0" xfId="69" applyAlignment="1"/>
    <xf numFmtId="0" fontId="1" fillId="0" borderId="0" xfId="69" applyBorder="1" applyAlignment="1"/>
    <xf numFmtId="0" fontId="24" fillId="0" borderId="0" xfId="69" applyFont="1" applyFill="1" applyBorder="1" applyAlignment="1" applyProtection="1">
      <alignment horizontal="center"/>
    </xf>
    <xf numFmtId="0" fontId="1" fillId="0" borderId="0" xfId="69" applyFont="1" applyAlignment="1">
      <alignment horizontal="right"/>
    </xf>
    <xf numFmtId="49" fontId="3" fillId="0" borderId="6" xfId="69" applyNumberFormat="1" applyFont="1" applyFill="1" applyBorder="1" applyAlignment="1" applyProtection="1">
      <alignment horizontal="left" vertical="center"/>
    </xf>
    <xf numFmtId="0" fontId="28" fillId="0" borderId="0" xfId="69" applyFont="1" applyBorder="1" applyAlignment="1">
      <alignment horizontal="center" vertical="center"/>
    </xf>
    <xf numFmtId="0" fontId="28" fillId="0" borderId="0" xfId="69" applyFont="1" applyAlignment="1">
      <alignment horizontal="center" vertical="center"/>
    </xf>
    <xf numFmtId="49" fontId="3" fillId="0" borderId="1" xfId="69" applyNumberFormat="1" applyFont="1" applyFill="1" applyBorder="1" applyAlignment="1" applyProtection="1">
      <alignment horizontal="left" vertical="center"/>
    </xf>
    <xf numFmtId="0" fontId="29" fillId="0" borderId="0" xfId="69" applyFont="1" applyBorder="1" applyAlignment="1">
      <alignment vertical="center"/>
    </xf>
    <xf numFmtId="0" fontId="29" fillId="0" borderId="0" xfId="69" applyFont="1" applyAlignment="1">
      <alignment vertical="center"/>
    </xf>
    <xf numFmtId="49" fontId="3" fillId="2" borderId="1" xfId="69" applyNumberFormat="1" applyFont="1" applyFill="1" applyBorder="1" applyAlignment="1" applyProtection="1">
      <alignment horizontal="left" vertical="center"/>
    </xf>
    <xf numFmtId="0" fontId="30" fillId="0" borderId="0" xfId="69" applyFont="1" applyBorder="1" applyAlignment="1"/>
    <xf numFmtId="0" fontId="30" fillId="0" borderId="0" xfId="69" applyFont="1" applyAlignment="1"/>
    <xf numFmtId="0" fontId="15" fillId="0" borderId="0" xfId="69" applyFont="1" applyAlignment="1"/>
    <xf numFmtId="0" fontId="15" fillId="0" borderId="0" xfId="69" applyFont="1" applyFill="1" applyAlignment="1"/>
    <xf numFmtId="0" fontId="1" fillId="0" borderId="0" xfId="69" applyFill="1" applyBorder="1" applyAlignment="1"/>
    <xf numFmtId="0" fontId="1" fillId="0" borderId="0" xfId="69" applyFill="1" applyAlignment="1"/>
    <xf numFmtId="0" fontId="1" fillId="0" borderId="0" xfId="55" applyFont="1">
      <alignment vertical="center"/>
    </xf>
    <xf numFmtId="0" fontId="24" fillId="0" borderId="0" xfId="55" applyFont="1" applyAlignment="1">
      <alignment horizontal="center" vertical="center"/>
    </xf>
    <xf numFmtId="0" fontId="1" fillId="0" borderId="0" xfId="55" applyFont="1" applyAlignment="1">
      <alignment horizontal="center" vertical="center"/>
    </xf>
    <xf numFmtId="0" fontId="1" fillId="0" borderId="1" xfId="55" applyBorder="1" applyAlignment="1">
      <alignment horizontal="center" vertical="center" wrapText="1"/>
    </xf>
    <xf numFmtId="0" fontId="1" fillId="0" borderId="1" xfId="55" applyFont="1" applyBorder="1" applyAlignment="1">
      <alignment horizontal="center" vertical="center" wrapText="1"/>
    </xf>
    <xf numFmtId="0" fontId="31" fillId="0" borderId="9" xfId="55" applyFont="1" applyBorder="1" applyAlignment="1">
      <alignment horizontal="left" vertical="center" wrapText="1"/>
    </xf>
    <xf numFmtId="0" fontId="1" fillId="0" borderId="0" xfId="55" applyAlignment="1">
      <alignment horizontal="center" vertical="center" wrapText="1"/>
    </xf>
    <xf numFmtId="0" fontId="1" fillId="2" borderId="0" xfId="67" applyFill="1"/>
    <xf numFmtId="0" fontId="0" fillId="2" borderId="0" xfId="0" applyFill="1" applyAlignment="1">
      <alignment shrinkToFit="1"/>
    </xf>
    <xf numFmtId="0" fontId="0" fillId="2" borderId="0" xfId="0" applyFill="1"/>
    <xf numFmtId="0" fontId="32" fillId="2" borderId="0" xfId="95" applyFont="1" applyFill="1" applyAlignment="1" applyProtection="1">
      <alignment shrinkToFit="1"/>
      <protection locked="0"/>
    </xf>
    <xf numFmtId="0" fontId="33" fillId="2" borderId="0" xfId="95" applyFont="1" applyFill="1" applyProtection="1">
      <protection locked="0"/>
    </xf>
    <xf numFmtId="0" fontId="34" fillId="2" borderId="0" xfId="67" applyNumberFormat="1" applyFont="1" applyFill="1" applyAlignment="1" applyProtection="1">
      <alignment vertical="center"/>
    </xf>
    <xf numFmtId="0" fontId="33" fillId="2" borderId="0" xfId="95" applyFont="1" applyFill="1" applyAlignment="1" applyProtection="1">
      <alignment horizontal="right"/>
      <protection locked="0"/>
    </xf>
    <xf numFmtId="1" fontId="24" fillId="2" borderId="0" xfId="95" applyNumberFormat="1" applyFont="1" applyFill="1" applyAlignment="1" applyProtection="1">
      <alignment horizontal="center"/>
    </xf>
    <xf numFmtId="1" fontId="35" fillId="2" borderId="0" xfId="95" applyNumberFormat="1" applyFont="1" applyFill="1" applyAlignment="1" applyProtection="1">
      <alignment vertical="top" shrinkToFit="1"/>
    </xf>
    <xf numFmtId="0" fontId="35" fillId="2" borderId="0" xfId="95" applyFont="1" applyFill="1" applyAlignment="1" applyProtection="1">
      <alignment vertical="top"/>
      <protection locked="0"/>
    </xf>
    <xf numFmtId="0" fontId="15" fillId="2" borderId="0" xfId="67" applyFont="1" applyFill="1" applyAlignment="1">
      <alignment horizontal="right" vertical="center"/>
    </xf>
    <xf numFmtId="3" fontId="36" fillId="2" borderId="0" xfId="93" applyNumberFormat="1" applyFont="1" applyFill="1" applyAlignment="1" applyProtection="1">
      <alignment horizontal="right" vertical="center"/>
      <protection locked="0"/>
    </xf>
    <xf numFmtId="0" fontId="13" fillId="2" borderId="1" xfId="67" applyNumberFormat="1" applyFont="1" applyFill="1" applyBorder="1" applyAlignment="1" applyProtection="1">
      <alignment horizontal="center" vertical="center" shrinkToFit="1"/>
    </xf>
    <xf numFmtId="0" fontId="13" fillId="2" borderId="1" xfId="63" applyFont="1" applyFill="1" applyBorder="1" applyAlignment="1">
      <alignment horizontal="center" vertical="center"/>
    </xf>
    <xf numFmtId="0" fontId="13" fillId="2" borderId="1" xfId="64" applyFont="1" applyFill="1" applyBorder="1" applyAlignment="1">
      <alignment horizontal="center" vertical="center" wrapText="1"/>
    </xf>
    <xf numFmtId="0" fontId="29" fillId="2" borderId="1" xfId="0" applyNumberFormat="1" applyFont="1" applyFill="1" applyBorder="1" applyAlignment="1" applyProtection="1">
      <alignment vertical="center" shrinkToFit="1"/>
    </xf>
    <xf numFmtId="3" fontId="15" fillId="2" borderId="1" xfId="0" applyNumberFormat="1" applyFont="1" applyFill="1" applyBorder="1" applyAlignment="1" applyProtection="1">
      <alignment horizontal="right" vertical="center"/>
    </xf>
    <xf numFmtId="183" fontId="15" fillId="2" borderId="1" xfId="49" applyNumberFormat="1" applyFont="1" applyFill="1" applyBorder="1" applyAlignment="1" applyProtection="1">
      <alignment horizontal="right" vertical="center"/>
    </xf>
    <xf numFmtId="0" fontId="37" fillId="2" borderId="1" xfId="0" applyNumberFormat="1" applyFont="1" applyFill="1" applyBorder="1" applyAlignment="1" applyProtection="1">
      <alignment vertical="center" shrinkToFit="1"/>
    </xf>
    <xf numFmtId="0" fontId="15" fillId="2" borderId="1" xfId="0" applyNumberFormat="1" applyFont="1" applyFill="1" applyBorder="1" applyAlignment="1" applyProtection="1">
      <alignment vertical="center" shrinkToFit="1"/>
    </xf>
    <xf numFmtId="0" fontId="29" fillId="2" borderId="1" xfId="0" applyNumberFormat="1" applyFont="1" applyFill="1" applyBorder="1" applyAlignment="1" applyProtection="1">
      <alignment horizontal="left" vertical="center" shrinkToFit="1"/>
    </xf>
    <xf numFmtId="0" fontId="15" fillId="2" borderId="1" xfId="0" applyNumberFormat="1" applyFont="1" applyFill="1" applyBorder="1" applyAlignment="1" applyProtection="1">
      <alignment horizontal="left" vertical="center" shrinkToFit="1"/>
    </xf>
    <xf numFmtId="0" fontId="13" fillId="2" borderId="1" xfId="98" applyFont="1" applyFill="1" applyBorder="1" applyAlignment="1">
      <alignment horizontal="center" vertical="center" shrinkToFit="1"/>
    </xf>
    <xf numFmtId="0" fontId="35" fillId="0" borderId="0" xfId="89" applyFont="1"/>
    <xf numFmtId="0" fontId="35" fillId="0" borderId="0" xfId="89" applyFont="1" applyAlignment="1">
      <alignment shrinkToFit="1"/>
    </xf>
    <xf numFmtId="0" fontId="38" fillId="0" borderId="0" xfId="88" applyFont="1" applyAlignment="1">
      <alignment vertical="center"/>
    </xf>
    <xf numFmtId="0" fontId="23" fillId="0" borderId="0" xfId="89" applyFont="1" applyAlignment="1">
      <alignment shrinkToFit="1"/>
    </xf>
    <xf numFmtId="0" fontId="24" fillId="0" borderId="0" xfId="89" applyFont="1" applyAlignment="1">
      <alignment horizontal="center"/>
    </xf>
    <xf numFmtId="0" fontId="39" fillId="0" borderId="0" xfId="89" applyFont="1" applyAlignment="1">
      <alignment shrinkToFit="1"/>
    </xf>
    <xf numFmtId="0" fontId="23" fillId="0" borderId="0" xfId="89" applyFont="1" applyAlignment="1">
      <alignment horizontal="right"/>
    </xf>
    <xf numFmtId="184" fontId="13" fillId="0" borderId="1" xfId="61" applyNumberFormat="1" applyFont="1" applyBorder="1" applyAlignment="1" applyProtection="1">
      <alignment horizontal="center" vertical="center" shrinkToFit="1"/>
      <protection locked="0"/>
    </xf>
    <xf numFmtId="0" fontId="35" fillId="0" borderId="0" xfId="88" applyFont="1" applyAlignment="1">
      <alignment vertical="center"/>
    </xf>
    <xf numFmtId="0" fontId="20" fillId="0" borderId="1" xfId="52" applyFont="1" applyBorder="1" applyAlignment="1">
      <alignment horizontal="left" vertical="center" shrinkToFit="1"/>
    </xf>
    <xf numFmtId="184" fontId="40" fillId="0" borderId="1" xfId="55" applyNumberFormat="1" applyFont="1" applyBorder="1" applyAlignment="1">
      <alignment vertical="center" wrapText="1"/>
    </xf>
    <xf numFmtId="0" fontId="40" fillId="0" borderId="1" xfId="55" applyFont="1" applyBorder="1" applyAlignment="1">
      <alignment horizontal="center" vertical="center" wrapText="1"/>
    </xf>
    <xf numFmtId="0" fontId="22" fillId="0" borderId="1" xfId="52" applyFont="1" applyBorder="1" applyAlignment="1">
      <alignment horizontal="left" vertical="center" shrinkToFit="1"/>
    </xf>
    <xf numFmtId="0" fontId="3" fillId="0" borderId="1" xfId="96" applyFont="1" applyFill="1" applyBorder="1" applyAlignment="1" applyProtection="1">
      <alignment horizontal="left" vertical="center" indent="4" shrinkToFit="1"/>
      <protection locked="0"/>
    </xf>
    <xf numFmtId="184" fontId="41" fillId="0" borderId="1" xfId="55" applyNumberFormat="1" applyFont="1" applyBorder="1" applyAlignment="1">
      <alignment vertical="center" wrapText="1"/>
    </xf>
    <xf numFmtId="0" fontId="42" fillId="0" borderId="0" xfId="88" applyFont="1" applyAlignment="1">
      <alignment vertical="center"/>
    </xf>
    <xf numFmtId="0" fontId="13" fillId="0" borderId="1" xfId="96" applyFont="1" applyFill="1" applyBorder="1" applyAlignment="1" applyProtection="1">
      <alignment horizontal="center" vertical="center" shrinkToFit="1"/>
      <protection locked="0"/>
    </xf>
    <xf numFmtId="0" fontId="13" fillId="0" borderId="1" xfId="96" applyFont="1" applyFill="1" applyBorder="1" applyAlignment="1" applyProtection="1">
      <alignment horizontal="left" vertical="center" shrinkToFit="1"/>
      <protection locked="0"/>
    </xf>
    <xf numFmtId="184" fontId="13" fillId="0" borderId="1" xfId="63" applyNumberFormat="1" applyFont="1" applyBorder="1">
      <alignment vertical="center"/>
    </xf>
    <xf numFmtId="0" fontId="3" fillId="0" borderId="1" xfId="96" applyFont="1" applyFill="1" applyBorder="1" applyAlignment="1" applyProtection="1">
      <alignment vertical="center" shrinkToFit="1"/>
      <protection locked="0"/>
    </xf>
    <xf numFmtId="184" fontId="3" fillId="0" borderId="1" xfId="63" applyNumberFormat="1" applyFont="1" applyBorder="1">
      <alignment vertical="center"/>
    </xf>
    <xf numFmtId="0" fontId="33" fillId="5" borderId="0" xfId="94" applyFont="1" applyFill="1" applyAlignment="1" applyProtection="1">
      <alignment shrinkToFit="1"/>
      <protection locked="0"/>
    </xf>
    <xf numFmtId="0" fontId="33" fillId="5" borderId="0" xfId="94" applyFont="1" applyFill="1" applyProtection="1">
      <protection locked="0"/>
    </xf>
    <xf numFmtId="0" fontId="36" fillId="5" borderId="0" xfId="94" applyFont="1" applyFill="1" applyAlignment="1" applyProtection="1">
      <alignment shrinkToFit="1"/>
      <protection locked="0"/>
    </xf>
    <xf numFmtId="1" fontId="24" fillId="5" borderId="0" xfId="94" applyNumberFormat="1" applyFont="1" applyFill="1" applyAlignment="1" applyProtection="1">
      <alignment horizontal="center" vertical="center"/>
    </xf>
    <xf numFmtId="1" fontId="35" fillId="5" borderId="0" xfId="94" applyNumberFormat="1" applyFont="1" applyFill="1" applyAlignment="1" applyProtection="1">
      <alignment vertical="top" shrinkToFit="1"/>
    </xf>
    <xf numFmtId="0" fontId="35" fillId="5" borderId="0" xfId="94" applyFont="1" applyFill="1" applyAlignment="1" applyProtection="1">
      <alignment vertical="top"/>
      <protection locked="0"/>
    </xf>
    <xf numFmtId="0" fontId="23" fillId="5" borderId="0" xfId="94" applyFont="1" applyFill="1" applyAlignment="1" applyProtection="1">
      <alignment horizontal="right" vertical="center"/>
      <protection locked="0"/>
    </xf>
    <xf numFmtId="184" fontId="13" fillId="0" borderId="1" xfId="63" applyNumberFormat="1" applyFont="1" applyBorder="1" applyAlignment="1" applyProtection="1">
      <alignment horizontal="center" vertical="center" shrinkToFit="1"/>
      <protection locked="0"/>
    </xf>
    <xf numFmtId="0" fontId="13" fillId="0" borderId="1" xfId="63" applyFont="1" applyBorder="1" applyAlignment="1">
      <alignment horizontal="center" vertical="center"/>
    </xf>
    <xf numFmtId="0" fontId="13" fillId="0" borderId="1" xfId="63" applyFont="1" applyBorder="1" applyAlignment="1">
      <alignment horizontal="center" vertical="center" wrapText="1"/>
    </xf>
    <xf numFmtId="0" fontId="35" fillId="5" borderId="0" xfId="94" applyFont="1" applyFill="1" applyAlignment="1" applyProtection="1">
      <alignment horizontal="center"/>
      <protection locked="0"/>
    </xf>
    <xf numFmtId="184" fontId="3" fillId="0" borderId="1" xfId="63" applyNumberFormat="1" applyFont="1" applyBorder="1" applyAlignment="1">
      <alignment vertical="center"/>
    </xf>
    <xf numFmtId="0" fontId="42" fillId="5" borderId="0" xfId="94" applyFont="1" applyFill="1" applyAlignment="1" applyProtection="1">
      <alignment horizontal="center"/>
      <protection locked="0"/>
    </xf>
    <xf numFmtId="0" fontId="13" fillId="0" borderId="1" xfId="97" applyFont="1" applyBorder="1" applyAlignment="1">
      <alignment horizontal="center" vertical="center" shrinkToFit="1"/>
    </xf>
    <xf numFmtId="0" fontId="13" fillId="0" borderId="1" xfId="97" applyFont="1" applyBorder="1" applyAlignment="1">
      <alignment vertical="center" shrinkToFit="1"/>
    </xf>
    <xf numFmtId="184" fontId="13" fillId="0" borderId="1" xfId="63" applyNumberFormat="1" applyFont="1" applyBorder="1" applyAlignment="1">
      <alignment vertical="center"/>
    </xf>
    <xf numFmtId="0" fontId="13" fillId="0" borderId="1" xfId="101" applyNumberFormat="1" applyFont="1" applyBorder="1" applyAlignment="1" applyProtection="1">
      <alignment vertical="center"/>
      <protection locked="0"/>
    </xf>
    <xf numFmtId="0" fontId="3" fillId="0" borderId="1" xfId="97" applyFont="1" applyBorder="1" applyAlignment="1">
      <alignment vertical="center" shrinkToFit="1"/>
    </xf>
    <xf numFmtId="0" fontId="3" fillId="2" borderId="1" xfId="97" applyFont="1" applyFill="1" applyBorder="1" applyAlignment="1">
      <alignment vertical="center" shrinkToFit="1"/>
    </xf>
    <xf numFmtId="0" fontId="23" fillId="0" borderId="0" xfId="89" applyFont="1" applyBorder="1" applyAlignment="1">
      <alignment shrinkToFit="1"/>
    </xf>
    <xf numFmtId="0" fontId="35" fillId="0" borderId="0" xfId="89" applyFont="1" applyBorder="1"/>
    <xf numFmtId="0" fontId="38" fillId="0" borderId="0" xfId="88" applyFont="1" applyBorder="1" applyAlignment="1">
      <alignment vertical="center"/>
    </xf>
    <xf numFmtId="0" fontId="24" fillId="0" borderId="0" xfId="89" applyFont="1" applyBorder="1" applyAlignment="1">
      <alignment horizontal="center" vertical="center"/>
    </xf>
    <xf numFmtId="0" fontId="39" fillId="0" borderId="10" xfId="89" applyFont="1" applyBorder="1" applyAlignment="1">
      <alignment shrinkToFit="1"/>
    </xf>
    <xf numFmtId="0" fontId="35" fillId="0" borderId="10" xfId="89" applyFont="1" applyBorder="1"/>
    <xf numFmtId="0" fontId="38" fillId="0" borderId="10" xfId="88" applyFont="1" applyBorder="1" applyAlignment="1">
      <alignment vertical="center"/>
    </xf>
    <xf numFmtId="0" fontId="23" fillId="0" borderId="10" xfId="88" applyFont="1" applyBorder="1" applyAlignment="1">
      <alignment horizontal="right" vertical="center"/>
    </xf>
    <xf numFmtId="0" fontId="1" fillId="0" borderId="0" xfId="87" applyFont="1" applyBorder="1" applyAlignment="1">
      <alignment horizontal="left" vertical="center" wrapText="1"/>
    </xf>
    <xf numFmtId="0" fontId="1" fillId="0" borderId="0" xfId="87" applyFont="1" applyFill="1" applyBorder="1" applyAlignment="1">
      <alignment horizontal="left" vertical="center" wrapText="1"/>
    </xf>
    <xf numFmtId="0" fontId="19" fillId="0" borderId="0" xfId="70" applyAlignment="1"/>
    <xf numFmtId="0" fontId="19" fillId="0" borderId="0" xfId="70">
      <alignment vertical="center"/>
    </xf>
    <xf numFmtId="0" fontId="19" fillId="0" borderId="0" xfId="70" applyFont="1">
      <alignment vertical="center"/>
    </xf>
    <xf numFmtId="0" fontId="12" fillId="0" borderId="0" xfId="70" applyFont="1" applyBorder="1" applyAlignment="1">
      <alignment horizontal="center" vertical="center"/>
    </xf>
    <xf numFmtId="0" fontId="43" fillId="0" borderId="0" xfId="70" applyFont="1" applyBorder="1" applyAlignment="1">
      <alignment horizontal="center"/>
    </xf>
    <xf numFmtId="0" fontId="7" fillId="0" borderId="0" xfId="70" applyFont="1" applyBorder="1" applyAlignment="1">
      <alignment horizontal="right"/>
    </xf>
    <xf numFmtId="0" fontId="6" fillId="0" borderId="1" xfId="70" applyFont="1" applyBorder="1" applyAlignment="1">
      <alignment horizontal="center" vertical="center"/>
    </xf>
    <xf numFmtId="0" fontId="6" fillId="0" borderId="1" xfId="70" applyFont="1" applyBorder="1">
      <alignment vertical="center"/>
    </xf>
    <xf numFmtId="181" fontId="19" fillId="0" borderId="1" xfId="70" applyNumberFormat="1" applyBorder="1" applyAlignment="1"/>
    <xf numFmtId="0" fontId="19" fillId="0" borderId="1" xfId="70" applyBorder="1">
      <alignment vertical="center"/>
    </xf>
    <xf numFmtId="187" fontId="19" fillId="0" borderId="0" xfId="70" applyNumberFormat="1" applyAlignment="1"/>
    <xf numFmtId="181" fontId="19" fillId="0" borderId="1" xfId="70" applyNumberFormat="1" applyBorder="1">
      <alignment vertical="center"/>
    </xf>
    <xf numFmtId="0" fontId="44" fillId="0" borderId="9" xfId="70" applyFont="1" applyBorder="1">
      <alignment vertical="center"/>
    </xf>
    <xf numFmtId="181" fontId="19" fillId="0" borderId="9" xfId="70" applyNumberFormat="1" applyBorder="1" applyAlignment="1"/>
    <xf numFmtId="0" fontId="11" fillId="0" borderId="0" xfId="55" applyFont="1" applyBorder="1" applyAlignment="1">
      <alignment horizontal="left" vertical="center" wrapText="1"/>
    </xf>
    <xf numFmtId="0" fontId="11" fillId="2" borderId="0" xfId="55" applyFont="1" applyFill="1" applyBorder="1" applyAlignment="1">
      <alignment horizontal="left" vertical="top" wrapText="1"/>
    </xf>
    <xf numFmtId="0" fontId="1" fillId="0" borderId="10" xfId="55" applyFont="1" applyBorder="1" applyAlignment="1">
      <alignment horizontal="right" vertical="center"/>
    </xf>
    <xf numFmtId="0" fontId="13" fillId="0" borderId="1" xfId="55" applyFont="1" applyBorder="1" applyAlignment="1">
      <alignment horizontal="center" vertical="center" wrapText="1"/>
    </xf>
    <xf numFmtId="0" fontId="13" fillId="0" borderId="1" xfId="55" applyFont="1" applyBorder="1">
      <alignment vertical="center"/>
    </xf>
    <xf numFmtId="0" fontId="3" fillId="0" borderId="1" xfId="55" applyFont="1" applyBorder="1">
      <alignment vertical="center"/>
    </xf>
    <xf numFmtId="0" fontId="3" fillId="0" borderId="1" xfId="55" applyFont="1" applyBorder="1" applyAlignment="1">
      <alignment horizontal="left" vertical="center" indent="1"/>
    </xf>
    <xf numFmtId="0" fontId="13" fillId="2" borderId="1" xfId="55" applyFont="1" applyFill="1" applyBorder="1">
      <alignment vertical="center"/>
    </xf>
    <xf numFmtId="0" fontId="3" fillId="2" borderId="1" xfId="55" applyFont="1" applyFill="1" applyBorder="1" applyAlignment="1">
      <alignment horizontal="left" vertical="center" indent="1"/>
    </xf>
    <xf numFmtId="0" fontId="11" fillId="0" borderId="9" xfId="55" applyFont="1" applyBorder="1" applyAlignment="1">
      <alignment horizontal="left" vertical="center" wrapText="1"/>
    </xf>
    <xf numFmtId="0" fontId="1" fillId="2" borderId="0" xfId="63" applyFont="1" applyFill="1">
      <alignment vertical="center"/>
    </xf>
    <xf numFmtId="0" fontId="1" fillId="0" borderId="0" xfId="63" applyFont="1" applyFill="1">
      <alignment vertical="center"/>
    </xf>
    <xf numFmtId="0" fontId="24" fillId="0" borderId="0" xfId="63" applyNumberFormat="1" applyFont="1" applyFill="1" applyAlignment="1" applyProtection="1">
      <alignment horizontal="center" vertical="center" wrapText="1"/>
    </xf>
    <xf numFmtId="0" fontId="15" fillId="0" borderId="0" xfId="63" applyNumberFormat="1" applyFont="1" applyFill="1" applyAlignment="1" applyProtection="1">
      <alignment horizontal="right" vertical="center"/>
    </xf>
    <xf numFmtId="0" fontId="3" fillId="0" borderId="0" xfId="63" applyFont="1" applyFill="1" applyAlignment="1">
      <alignment horizontal="right" vertical="center"/>
    </xf>
    <xf numFmtId="0" fontId="20" fillId="0" borderId="1" xfId="59" applyFont="1" applyFill="1" applyBorder="1" applyAlignment="1">
      <alignment horizontal="center" vertical="center" wrapText="1"/>
    </xf>
    <xf numFmtId="0" fontId="21" fillId="0" borderId="1" xfId="63" applyFont="1" applyBorder="1" applyAlignment="1">
      <alignment horizontal="center" vertical="center"/>
    </xf>
    <xf numFmtId="0" fontId="21" fillId="0" borderId="1" xfId="63" applyFont="1" applyBorder="1" applyAlignment="1">
      <alignment horizontal="center" vertical="center" wrapText="1"/>
    </xf>
    <xf numFmtId="184" fontId="21" fillId="0" borderId="1" xfId="63" applyNumberFormat="1" applyFont="1" applyBorder="1" applyAlignment="1">
      <alignment horizontal="center" vertical="center" wrapText="1"/>
    </xf>
    <xf numFmtId="49" fontId="23" fillId="2" borderId="1" xfId="86" applyNumberFormat="1" applyFont="1" applyFill="1" applyBorder="1" applyAlignment="1">
      <alignment horizontal="left" vertical="center" wrapText="1"/>
    </xf>
    <xf numFmtId="0" fontId="23" fillId="2" borderId="1" xfId="101" applyNumberFormat="1" applyFont="1" applyFill="1" applyBorder="1" applyProtection="1">
      <alignment vertical="center"/>
      <protection locked="0"/>
    </xf>
    <xf numFmtId="184" fontId="23" fillId="2" borderId="1" xfId="63" applyNumberFormat="1" applyFont="1" applyFill="1" applyBorder="1" applyAlignment="1">
      <alignment horizontal="center" vertical="center" wrapText="1"/>
    </xf>
    <xf numFmtId="49" fontId="23" fillId="0" borderId="1" xfId="86" applyNumberFormat="1" applyFont="1" applyBorder="1" applyAlignment="1">
      <alignment horizontal="left" vertical="center" wrapText="1"/>
    </xf>
    <xf numFmtId="0" fontId="23" fillId="0" borderId="1" xfId="101" applyNumberFormat="1" applyFont="1" applyBorder="1" applyProtection="1">
      <alignment vertical="center"/>
      <protection locked="0"/>
    </xf>
    <xf numFmtId="184" fontId="23" fillId="0" borderId="1" xfId="63" applyNumberFormat="1" applyFont="1" applyBorder="1" applyAlignment="1">
      <alignment horizontal="center" vertical="center" wrapText="1"/>
    </xf>
    <xf numFmtId="0" fontId="11" fillId="0" borderId="9" xfId="63" applyFont="1" applyFill="1" applyBorder="1" applyAlignment="1">
      <alignment horizontal="left" vertical="center" wrapText="1"/>
    </xf>
    <xf numFmtId="0" fontId="24" fillId="0" borderId="0" xfId="63" applyFont="1" applyAlignment="1">
      <alignment horizontal="center" vertical="center"/>
    </xf>
    <xf numFmtId="184" fontId="13" fillId="0" borderId="1" xfId="63" applyNumberFormat="1" applyFont="1" applyBorder="1" applyAlignment="1" applyProtection="1">
      <alignment horizontal="center" vertical="center"/>
      <protection locked="0"/>
    </xf>
    <xf numFmtId="1" fontId="13" fillId="0" borderId="1" xfId="63" applyNumberFormat="1" applyFont="1" applyBorder="1" applyAlignment="1">
      <alignment vertical="center"/>
    </xf>
    <xf numFmtId="184" fontId="13" fillId="0" borderId="1" xfId="63" applyNumberFormat="1" applyFont="1" applyBorder="1" applyAlignment="1">
      <alignment horizontal="center" vertical="center" wrapText="1"/>
    </xf>
    <xf numFmtId="0" fontId="22" fillId="0" borderId="1" xfId="54" applyFont="1" applyFill="1" applyBorder="1" applyAlignment="1">
      <alignment horizontal="left" vertical="center"/>
    </xf>
    <xf numFmtId="1" fontId="22" fillId="0" borderId="1" xfId="59" applyNumberFormat="1" applyFont="1" applyBorder="1">
      <alignment vertical="center"/>
    </xf>
    <xf numFmtId="184" fontId="3" fillId="0" borderId="1" xfId="63" applyNumberFormat="1" applyFont="1" applyBorder="1" applyAlignment="1">
      <alignment horizontal="center" vertical="center" wrapText="1"/>
    </xf>
    <xf numFmtId="0" fontId="10" fillId="0" borderId="9" xfId="63" applyFont="1" applyFill="1" applyBorder="1" applyAlignment="1">
      <alignment horizontal="left" vertical="center" wrapText="1"/>
    </xf>
    <xf numFmtId="0" fontId="3" fillId="0" borderId="9" xfId="63" applyFont="1" applyFill="1" applyBorder="1" applyAlignment="1">
      <alignment horizontal="left" vertical="center" wrapText="1"/>
    </xf>
    <xf numFmtId="0" fontId="1" fillId="2" borderId="0" xfId="63" applyFont="1" applyFill="1" applyAlignment="1">
      <alignment vertical="center"/>
    </xf>
    <xf numFmtId="0" fontId="15" fillId="2" borderId="0" xfId="0" applyFont="1" applyFill="1" applyAlignment="1">
      <alignment vertical="center"/>
    </xf>
    <xf numFmtId="0" fontId="15" fillId="2" borderId="0" xfId="0" applyFont="1" applyFill="1" applyBorder="1" applyAlignment="1">
      <alignment vertical="center"/>
    </xf>
    <xf numFmtId="0" fontId="0" fillId="2" borderId="0" xfId="0" applyFill="1" applyAlignment="1">
      <alignment vertical="center"/>
    </xf>
    <xf numFmtId="0" fontId="1" fillId="2" borderId="0" xfId="62" applyFont="1" applyFill="1" applyBorder="1">
      <alignment vertical="center"/>
    </xf>
    <xf numFmtId="0" fontId="15" fillId="2" borderId="0" xfId="62" applyFont="1" applyFill="1" applyBorder="1">
      <alignment vertical="center"/>
    </xf>
    <xf numFmtId="0" fontId="24" fillId="2" borderId="0" xfId="62" applyFont="1" applyFill="1" applyBorder="1" applyAlignment="1">
      <alignment horizontal="center" vertical="center"/>
    </xf>
    <xf numFmtId="0" fontId="39" fillId="2" borderId="10" xfId="62" applyFont="1" applyFill="1" applyBorder="1" applyAlignment="1">
      <alignment horizontal="center" vertical="center"/>
    </xf>
    <xf numFmtId="0" fontId="15" fillId="2" borderId="10" xfId="62" applyFont="1" applyFill="1" applyBorder="1">
      <alignment vertical="center"/>
    </xf>
    <xf numFmtId="0" fontId="1" fillId="2" borderId="10" xfId="62" applyFont="1" applyFill="1" applyBorder="1">
      <alignment vertical="center"/>
    </xf>
    <xf numFmtId="0" fontId="15" fillId="2" borderId="10" xfId="62" applyFont="1" applyFill="1" applyBorder="1" applyAlignment="1">
      <alignment horizontal="right" vertical="center"/>
    </xf>
    <xf numFmtId="0" fontId="17" fillId="2" borderId="2" xfId="63" applyFont="1" applyFill="1" applyBorder="1" applyAlignment="1">
      <alignment horizontal="center" vertical="center" wrapText="1"/>
    </xf>
    <xf numFmtId="0" fontId="17" fillId="2" borderId="1" xfId="63" applyFont="1" applyFill="1" applyBorder="1" applyAlignment="1">
      <alignment horizontal="center" vertical="center" wrapText="1"/>
    </xf>
    <xf numFmtId="0" fontId="17" fillId="2" borderId="11" xfId="63" applyFont="1" applyFill="1" applyBorder="1" applyAlignment="1">
      <alignment horizontal="center" vertical="center" wrapText="1"/>
    </xf>
    <xf numFmtId="0" fontId="29" fillId="2" borderId="1" xfId="63" applyFont="1" applyFill="1" applyBorder="1" applyAlignment="1">
      <alignment horizontal="right" vertical="center" wrapText="1"/>
    </xf>
    <xf numFmtId="184" fontId="45" fillId="0" borderId="1" xfId="0" applyNumberFormat="1" applyFont="1" applyBorder="1"/>
    <xf numFmtId="0" fontId="29" fillId="2" borderId="2" xfId="0" applyNumberFormat="1" applyFont="1" applyFill="1" applyBorder="1" applyAlignment="1" applyProtection="1">
      <alignment horizontal="left" vertical="center"/>
    </xf>
    <xf numFmtId="0" fontId="15" fillId="2" borderId="1" xfId="0" applyFont="1" applyFill="1" applyBorder="1" applyAlignment="1">
      <alignment vertical="center"/>
    </xf>
    <xf numFmtId="3" fontId="15" fillId="6" borderId="11" xfId="0" applyNumberFormat="1" applyFont="1" applyFill="1" applyBorder="1" applyAlignment="1" applyProtection="1">
      <alignment horizontal="right" vertical="center"/>
    </xf>
    <xf numFmtId="184" fontId="15" fillId="0" borderId="1" xfId="0" applyNumberFormat="1" applyFont="1" applyBorder="1"/>
    <xf numFmtId="3" fontId="15" fillId="7" borderId="11" xfId="0" applyNumberFormat="1" applyFont="1" applyFill="1" applyBorder="1" applyAlignment="1" applyProtection="1">
      <alignment horizontal="right" vertical="center"/>
    </xf>
    <xf numFmtId="0" fontId="15" fillId="2" borderId="2" xfId="0" applyNumberFormat="1" applyFont="1" applyFill="1" applyBorder="1" applyAlignment="1" applyProtection="1">
      <alignment horizontal="left" vertical="center"/>
    </xf>
    <xf numFmtId="3" fontId="15" fillId="2" borderId="11" xfId="0" applyNumberFormat="1" applyFont="1" applyFill="1" applyBorder="1" applyAlignment="1" applyProtection="1">
      <alignment horizontal="right" vertical="center"/>
    </xf>
    <xf numFmtId="0" fontId="0" fillId="2" borderId="12" xfId="0" applyFill="1" applyBorder="1" applyAlignment="1">
      <alignment vertical="center"/>
    </xf>
    <xf numFmtId="3" fontId="15" fillId="8" borderId="11" xfId="0" applyNumberFormat="1" applyFont="1" applyFill="1" applyBorder="1" applyAlignment="1" applyProtection="1">
      <alignment horizontal="right" vertical="center"/>
    </xf>
    <xf numFmtId="0" fontId="29" fillId="2" borderId="2" xfId="0" applyNumberFormat="1" applyFont="1" applyFill="1" applyBorder="1" applyAlignment="1" applyProtection="1">
      <alignment vertical="center"/>
    </xf>
    <xf numFmtId="0" fontId="15" fillId="2" borderId="2" xfId="0" applyNumberFormat="1" applyFont="1" applyFill="1" applyBorder="1" applyAlignment="1" applyProtection="1">
      <alignment vertical="center"/>
    </xf>
    <xf numFmtId="0" fontId="46" fillId="2" borderId="1" xfId="0" applyFont="1" applyFill="1" applyBorder="1" applyAlignment="1">
      <alignment vertical="center"/>
    </xf>
    <xf numFmtId="184" fontId="15" fillId="2" borderId="0" xfId="0" applyNumberFormat="1" applyFont="1" applyFill="1" applyAlignment="1">
      <alignment vertical="center"/>
    </xf>
    <xf numFmtId="0" fontId="1" fillId="0" borderId="0" xfId="61" applyFont="1" applyFill="1" applyAlignment="1">
      <alignment vertical="center"/>
    </xf>
    <xf numFmtId="0" fontId="1" fillId="2" borderId="0" xfId="61" applyFont="1" applyFill="1" applyAlignment="1">
      <alignment vertical="center"/>
    </xf>
    <xf numFmtId="0" fontId="24" fillId="0" borderId="0" xfId="61" applyFont="1" applyFill="1" applyBorder="1" applyAlignment="1">
      <alignment horizontal="center" vertical="center"/>
    </xf>
    <xf numFmtId="0" fontId="39" fillId="0" borderId="10" xfId="61" applyFont="1" applyFill="1" applyBorder="1" applyAlignment="1">
      <alignment horizontal="center" vertical="center"/>
    </xf>
    <xf numFmtId="0" fontId="1" fillId="2" borderId="10" xfId="61" applyFont="1" applyFill="1" applyBorder="1" applyAlignment="1">
      <alignment vertical="center"/>
    </xf>
    <xf numFmtId="0" fontId="1" fillId="2" borderId="10" xfId="61" applyFont="1" applyFill="1" applyBorder="1">
      <alignment vertical="center"/>
    </xf>
    <xf numFmtId="0" fontId="1" fillId="0" borderId="10" xfId="61" applyFont="1" applyBorder="1">
      <alignment vertical="center"/>
    </xf>
    <xf numFmtId="0" fontId="1" fillId="0" borderId="10" xfId="61" applyFont="1" applyBorder="1" applyAlignment="1">
      <alignment horizontal="right" vertical="center"/>
    </xf>
    <xf numFmtId="0" fontId="13" fillId="2" borderId="1" xfId="61" applyFont="1" applyFill="1" applyBorder="1" applyAlignment="1">
      <alignment horizontal="center" vertical="center"/>
    </xf>
    <xf numFmtId="0" fontId="3" fillId="0" borderId="1" xfId="61" applyFont="1" applyFill="1" applyBorder="1" applyAlignment="1">
      <alignment vertical="center"/>
    </xf>
    <xf numFmtId="0" fontId="3" fillId="2" borderId="1" xfId="99" applyNumberFormat="1" applyFont="1" applyFill="1" applyBorder="1" applyProtection="1">
      <alignment vertical="center"/>
      <protection locked="0"/>
    </xf>
    <xf numFmtId="184" fontId="1" fillId="0" borderId="0" xfId="61" applyNumberFormat="1" applyFont="1">
      <alignment vertical="center"/>
    </xf>
    <xf numFmtId="0" fontId="13" fillId="0" borderId="1" xfId="61" applyFont="1" applyFill="1" applyBorder="1" applyAlignment="1">
      <alignment horizontal="center" vertical="center"/>
    </xf>
    <xf numFmtId="0" fontId="13" fillId="2" borderId="1" xfId="99" applyNumberFormat="1" applyFont="1" applyFill="1" applyBorder="1" applyProtection="1">
      <alignment vertical="center"/>
      <protection locked="0"/>
    </xf>
    <xf numFmtId="0" fontId="17" fillId="0" borderId="0" xfId="61" applyFont="1">
      <alignment vertical="center"/>
    </xf>
    <xf numFmtId="0" fontId="13" fillId="0" borderId="1" xfId="61" applyFont="1" applyFill="1" applyBorder="1" applyAlignment="1">
      <alignment vertical="center"/>
    </xf>
    <xf numFmtId="0" fontId="3" fillId="2" borderId="1" xfId="61" applyFont="1" applyFill="1" applyBorder="1" applyAlignment="1">
      <alignment vertical="center"/>
    </xf>
    <xf numFmtId="184" fontId="33" fillId="0" borderId="0" xfId="61" applyNumberFormat="1" applyFont="1" applyProtection="1">
      <alignment vertical="center"/>
      <protection locked="0"/>
    </xf>
    <xf numFmtId="0" fontId="33" fillId="0" borderId="0" xfId="68" applyFont="1">
      <alignment vertical="center"/>
    </xf>
    <xf numFmtId="0" fontId="33" fillId="2" borderId="0" xfId="68" applyFont="1" applyFill="1">
      <alignment vertical="center"/>
    </xf>
    <xf numFmtId="0" fontId="32" fillId="0" borderId="0" xfId="61" applyFont="1" applyBorder="1">
      <alignment vertical="center"/>
    </xf>
    <xf numFmtId="0" fontId="33" fillId="2" borderId="0" xfId="61" applyFont="1" applyFill="1" applyBorder="1">
      <alignment vertical="center"/>
    </xf>
    <xf numFmtId="0" fontId="33" fillId="0" borderId="0" xfId="61" applyFont="1" applyBorder="1">
      <alignment vertical="center"/>
    </xf>
    <xf numFmtId="184" fontId="33" fillId="0" borderId="0" xfId="61" applyNumberFormat="1" applyFont="1" applyBorder="1" applyProtection="1">
      <alignment vertical="center"/>
      <protection locked="0"/>
    </xf>
    <xf numFmtId="0" fontId="24" fillId="0" borderId="0" xfId="68" applyFont="1" applyBorder="1" applyAlignment="1">
      <alignment horizontal="center" vertical="center"/>
    </xf>
    <xf numFmtId="0" fontId="35" fillId="0" borderId="10" xfId="68" applyFont="1" applyBorder="1" applyAlignment="1">
      <alignment vertical="center"/>
    </xf>
    <xf numFmtId="0" fontId="35" fillId="2" borderId="10" xfId="68" applyFont="1" applyFill="1" applyBorder="1" applyAlignment="1">
      <alignment vertical="center"/>
    </xf>
    <xf numFmtId="181" fontId="33" fillId="2" borderId="10" xfId="68" applyNumberFormat="1" applyFont="1" applyFill="1" applyBorder="1">
      <alignment vertical="center"/>
    </xf>
    <xf numFmtId="181" fontId="33" fillId="0" borderId="10" xfId="68" applyNumberFormat="1" applyFont="1" applyBorder="1">
      <alignment vertical="center"/>
    </xf>
    <xf numFmtId="181" fontId="36" fillId="0" borderId="10" xfId="68" applyNumberFormat="1" applyFont="1" applyBorder="1" applyAlignment="1">
      <alignment horizontal="right" vertical="center"/>
    </xf>
    <xf numFmtId="181" fontId="33" fillId="0" borderId="0" xfId="68" applyNumberFormat="1" applyFont="1">
      <alignment vertical="center"/>
    </xf>
    <xf numFmtId="184" fontId="13" fillId="0" borderId="1" xfId="68" applyNumberFormat="1" applyFont="1" applyBorder="1" applyAlignment="1" applyProtection="1">
      <alignment horizontal="center" vertical="center"/>
      <protection locked="0"/>
    </xf>
    <xf numFmtId="0" fontId="13" fillId="2" borderId="1" xfId="68" applyFont="1" applyFill="1" applyBorder="1" applyAlignment="1">
      <alignment horizontal="center" vertical="center" wrapText="1"/>
    </xf>
    <xf numFmtId="0" fontId="13" fillId="2" borderId="1" xfId="68" applyFont="1" applyFill="1" applyBorder="1" applyAlignment="1">
      <alignment horizontal="center" vertical="center"/>
    </xf>
    <xf numFmtId="0" fontId="13" fillId="0" borderId="1" xfId="68" applyFont="1" applyBorder="1" applyAlignment="1">
      <alignment horizontal="center" vertical="center" wrapText="1"/>
    </xf>
    <xf numFmtId="184" fontId="13" fillId="0" borderId="1" xfId="68" applyNumberFormat="1" applyFont="1" applyBorder="1" applyProtection="1">
      <alignment vertical="center"/>
      <protection locked="0"/>
    </xf>
    <xf numFmtId="0" fontId="47" fillId="0" borderId="0" xfId="68" applyFont="1">
      <alignment vertical="center"/>
    </xf>
    <xf numFmtId="184" fontId="3" fillId="0" borderId="1" xfId="68" applyNumberFormat="1" applyFont="1" applyBorder="1" applyProtection="1">
      <alignment vertical="center"/>
      <protection locked="0"/>
    </xf>
    <xf numFmtId="184" fontId="13" fillId="0" borderId="1" xfId="68" applyNumberFormat="1" applyFont="1" applyBorder="1">
      <alignment vertical="center"/>
    </xf>
    <xf numFmtId="184" fontId="3" fillId="0" borderId="1" xfId="68" applyNumberFormat="1" applyFont="1" applyBorder="1">
      <alignment vertical="center"/>
    </xf>
    <xf numFmtId="184" fontId="3" fillId="2" borderId="1" xfId="68" applyNumberFormat="1" applyFont="1" applyFill="1" applyBorder="1" applyProtection="1">
      <alignment vertical="center"/>
      <protection locked="0"/>
    </xf>
    <xf numFmtId="184" fontId="3" fillId="2" borderId="1" xfId="68" applyNumberFormat="1" applyFont="1" applyFill="1" applyBorder="1">
      <alignment vertical="center"/>
    </xf>
    <xf numFmtId="0" fontId="1" fillId="0" borderId="0" xfId="61" applyFont="1" applyFill="1" applyBorder="1" applyAlignment="1">
      <alignment vertical="center"/>
    </xf>
    <xf numFmtId="0" fontId="1" fillId="2" borderId="0" xfId="61" applyFont="1" applyFill="1" applyBorder="1" applyAlignment="1">
      <alignment vertical="center"/>
    </xf>
    <xf numFmtId="0" fontId="1" fillId="2" borderId="0" xfId="61" applyFont="1" applyFill="1" applyBorder="1">
      <alignment vertical="center"/>
    </xf>
    <xf numFmtId="0" fontId="1" fillId="0" borderId="0" xfId="61" applyFont="1" applyBorder="1">
      <alignment vertical="center"/>
    </xf>
    <xf numFmtId="0" fontId="36" fillId="0" borderId="7" xfId="68" applyFont="1" applyBorder="1">
      <alignment vertical="center"/>
    </xf>
    <xf numFmtId="0" fontId="33" fillId="2" borderId="9" xfId="68" applyFont="1" applyFill="1" applyBorder="1">
      <alignment vertical="center"/>
    </xf>
    <xf numFmtId="0" fontId="33" fillId="0" borderId="9" xfId="68" applyFont="1" applyBorder="1">
      <alignment vertical="center"/>
    </xf>
    <xf numFmtId="0" fontId="33" fillId="0" borderId="0" xfId="90" applyFont="1" applyAlignment="1">
      <alignment vertical="top"/>
    </xf>
    <xf numFmtId="0" fontId="1" fillId="0" borderId="0" xfId="90" applyFont="1" applyAlignment="1">
      <alignment horizontal="center" vertical="center"/>
    </xf>
    <xf numFmtId="0" fontId="1" fillId="0" borderId="0" xfId="90" applyFont="1">
      <alignment vertical="center"/>
    </xf>
    <xf numFmtId="0" fontId="48" fillId="0" borderId="0" xfId="90" applyFont="1" applyAlignment="1">
      <alignment horizontal="center" vertical="top"/>
    </xf>
    <xf numFmtId="0" fontId="17" fillId="0" borderId="0" xfId="90" applyFont="1" applyAlignment="1">
      <alignment horizontal="center" vertical="center"/>
    </xf>
    <xf numFmtId="0" fontId="36" fillId="0" borderId="1" xfId="90" applyFont="1" applyFill="1" applyBorder="1" applyAlignment="1">
      <alignment horizontal="center" vertical="center"/>
    </xf>
    <xf numFmtId="0" fontId="36" fillId="0" borderId="1" xfId="90" applyFont="1" applyFill="1" applyBorder="1">
      <alignment vertical="center"/>
    </xf>
    <xf numFmtId="0" fontId="49" fillId="0" borderId="1" xfId="90" applyFont="1" applyFill="1" applyBorder="1">
      <alignment vertical="center"/>
    </xf>
  </cellXfs>
  <cellStyles count="10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百分比 2" xfId="49"/>
    <cellStyle name="百分比 2 2 2 2 2 2" xfId="50"/>
    <cellStyle name="百分比 5 7" xfId="51"/>
    <cellStyle name="常规 10" xfId="52"/>
    <cellStyle name="常规 10 2 2 2 2" xfId="53"/>
    <cellStyle name="常规 10 5" xfId="54"/>
    <cellStyle name="常规 12 2" xfId="55"/>
    <cellStyle name="常规 12 6" xfId="56"/>
    <cellStyle name="常规 13 2 2 2 2" xfId="57"/>
    <cellStyle name="常规 13 2 2_2015财政决算公开" xfId="58"/>
    <cellStyle name="常规 14 6" xfId="59"/>
    <cellStyle name="常规 2" xfId="60"/>
    <cellStyle name="常规 2 2 2 2_2015财政决算公开" xfId="61"/>
    <cellStyle name="常规 2 2 2 2_2015财政决算公开 2" xfId="62"/>
    <cellStyle name="常规 2 2 2 2_2015财政决算公开 3 2" xfId="63"/>
    <cellStyle name="常规 2 2 2 2_2015财政决算公开 3 2 2" xfId="64"/>
    <cellStyle name="常规 3" xfId="65"/>
    <cellStyle name="常规 3 2" xfId="66"/>
    <cellStyle name="常规 3 2 2" xfId="67"/>
    <cellStyle name="常规 3 2 2 6 2" xfId="68"/>
    <cellStyle name="常规 3 2 8 2" xfId="69"/>
    <cellStyle name="常规 33 3" xfId="70"/>
    <cellStyle name="常规 4 2 11" xfId="71"/>
    <cellStyle name="常规 4 2 11 2" xfId="72"/>
    <cellStyle name="常规 4 2 3 6" xfId="73"/>
    <cellStyle name="常规 49" xfId="74"/>
    <cellStyle name="常规 59" xfId="75"/>
    <cellStyle name="常规 61" xfId="76"/>
    <cellStyle name="常规 62" xfId="77"/>
    <cellStyle name="常规 63" xfId="78"/>
    <cellStyle name="常规 64" xfId="79"/>
    <cellStyle name="常规 65" xfId="80"/>
    <cellStyle name="常规 66" xfId="81"/>
    <cellStyle name="常规 67" xfId="82"/>
    <cellStyle name="常规 69" xfId="83"/>
    <cellStyle name="常规 70" xfId="84"/>
    <cellStyle name="常规 71" xfId="85"/>
    <cellStyle name="常规 76" xfId="86"/>
    <cellStyle name="常规_2002年全省财政基金预算收入计划表 2 2 2" xfId="87"/>
    <cellStyle name="常规_2002年全省财政基金预算收入计划表_新 2" xfId="88"/>
    <cellStyle name="常规_2003年预计及2004年预算基金_Book2" xfId="89"/>
    <cellStyle name="常规_2006年预算表" xfId="90"/>
    <cellStyle name="常规_2007年云南省向人大报送政府收支预算表格式编制过程表" xfId="91"/>
    <cellStyle name="常规_B12福建省6月决算 2" xfId="92"/>
    <cellStyle name="常规_本级 2 2 2" xfId="93"/>
    <cellStyle name="常规_内15福建1_新 2" xfId="94"/>
    <cellStyle name="常规_内15福建1_新 2 2" xfId="95"/>
    <cellStyle name="常规_省级基金表样 2" xfId="96"/>
    <cellStyle name="常规_预计与预算2 3 2" xfId="97"/>
    <cellStyle name="常规_预计与预算2 3 2 2 2 2" xfId="98"/>
    <cellStyle name="千位分隔 10" xfId="99"/>
    <cellStyle name="千位分隔 10 2" xfId="100"/>
    <cellStyle name="千位分隔 10 2 2" xfId="101"/>
  </cellStyles>
  <dxfs count="1">
    <dxf>
      <font>
        <b val="1"/>
        <i val="0"/>
      </font>
    </dxf>
  </dxfs>
  <tableStyles count="0" defaultTableStyle="TableStyleMedium9" defaultPivotStyle="PivotStyleLight16"/>
  <colors>
    <mruColors>
      <color rgb="00262626"/>
      <color rgb="0000B050"/>
      <color rgb="00FFFF00"/>
      <color rgb="0092D050"/>
      <color rgb="00FF0000"/>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2" Type="http://schemas.openxmlformats.org/officeDocument/2006/relationships/styles" Target="styles.xml"/><Relationship Id="rId31" Type="http://schemas.openxmlformats.org/officeDocument/2006/relationships/sharedStrings" Target="sharedStrings.xml"/><Relationship Id="rId30" Type="http://schemas.openxmlformats.org/officeDocument/2006/relationships/theme" Target="theme/theme1.xml"/><Relationship Id="rId3" Type="http://schemas.openxmlformats.org/officeDocument/2006/relationships/worksheet" Target="worksheets/sheet3.xml"/><Relationship Id="rId29" Type="http://schemas.openxmlformats.org/officeDocument/2006/relationships/externalLink" Target="externalLinks/externalLink1.xml"/><Relationship Id="rId28" Type="http://schemas.openxmlformats.org/officeDocument/2006/relationships/customXml" Target="../customXml/item1.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4635;&#20915;&#31639;&#25253;&#34920;0403.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B"/>
      <sheetName val="ML"/>
      <sheetName val="sheet1"/>
      <sheetName val="L01"/>
      <sheetName val="L02"/>
      <sheetName val="L03"/>
      <sheetName val="L04"/>
      <sheetName val="L05"/>
      <sheetName val="L06"/>
      <sheetName val="L07"/>
      <sheetName val="sheet2"/>
      <sheetName val="L08"/>
      <sheetName val="L09"/>
      <sheetName val="L10"/>
      <sheetName val="L11"/>
      <sheetName val="L12"/>
      <sheetName val="L13"/>
      <sheetName val="sheet3"/>
      <sheetName val="L14"/>
      <sheetName val="L15"/>
      <sheetName val="sheet4"/>
      <sheetName val="L16"/>
      <sheetName val="L17"/>
      <sheetName val="L18"/>
      <sheetName val="L19"/>
      <sheetName val="sheet5"/>
      <sheetName val="L20"/>
      <sheetName val="L21"/>
      <sheetName val="L22"/>
      <sheetName val="L23"/>
      <sheetName val="L24"/>
    </sheetNames>
    <sheetDataSet>
      <sheetData sheetId="0"/>
      <sheetData sheetId="1"/>
      <sheetData sheetId="2"/>
      <sheetData sheetId="3"/>
      <sheetData sheetId="4"/>
      <sheetData sheetId="5"/>
      <sheetData sheetId="6"/>
      <sheetData sheetId="7"/>
      <sheetData sheetId="8"/>
      <sheetData sheetId="9"/>
      <sheetData sheetId="10"/>
      <sheetData sheetId="11">
        <row r="7">
          <cell r="B7" t="str">
            <v>  农网还贷资金收入</v>
          </cell>
          <cell r="C7">
            <v>0</v>
          </cell>
        </row>
        <row r="8">
          <cell r="B8" t="str">
            <v>    中央农网还贷资金收入</v>
          </cell>
          <cell r="C8">
            <v>0</v>
          </cell>
        </row>
        <row r="9">
          <cell r="B9" t="str">
            <v>    地方农网还贷资金收入</v>
          </cell>
          <cell r="C9">
            <v>0</v>
          </cell>
        </row>
        <row r="10">
          <cell r="B10" t="str">
            <v>  铁路建设基金收入</v>
          </cell>
          <cell r="C10">
            <v>0</v>
          </cell>
        </row>
        <row r="11">
          <cell r="B11" t="str">
            <v>  民航发展基金收入</v>
          </cell>
          <cell r="C11">
            <v>0</v>
          </cell>
        </row>
        <row r="12">
          <cell r="B12" t="str">
            <v>  海南省高等级公路车辆通行附加费收入</v>
          </cell>
          <cell r="C12">
            <v>0</v>
          </cell>
        </row>
        <row r="13">
          <cell r="B13" t="str">
            <v>  旅游发展基金收入</v>
          </cell>
          <cell r="C13">
            <v>0</v>
          </cell>
        </row>
        <row r="14">
          <cell r="B14" t="str">
            <v>  国家电影事业发展专项资金收入</v>
          </cell>
          <cell r="C14">
            <v>0</v>
          </cell>
        </row>
        <row r="15">
          <cell r="B15" t="str">
            <v>  国有土地收益基金收入</v>
          </cell>
          <cell r="C15">
            <v>2738</v>
          </cell>
        </row>
        <row r="16">
          <cell r="B16" t="str">
            <v>  农业土地开发资金收入</v>
          </cell>
          <cell r="C16">
            <v>229</v>
          </cell>
        </row>
        <row r="17">
          <cell r="B17" t="str">
            <v>  国有土地使用权出让收入</v>
          </cell>
          <cell r="C17">
            <v>127247</v>
          </cell>
        </row>
        <row r="18">
          <cell r="B18" t="str">
            <v>    土地出让价款收入</v>
          </cell>
          <cell r="C18">
            <v>117792</v>
          </cell>
        </row>
        <row r="19">
          <cell r="B19" t="str">
            <v>    补缴的土地价款</v>
          </cell>
          <cell r="C19">
            <v>4404</v>
          </cell>
        </row>
        <row r="20">
          <cell r="B20" t="str">
            <v>    划拨土地收入</v>
          </cell>
          <cell r="C20">
            <v>5014</v>
          </cell>
        </row>
        <row r="21">
          <cell r="B21" t="str">
            <v>    缴纳新增建设用地土地有偿使用费</v>
          </cell>
          <cell r="C21">
            <v>0</v>
          </cell>
        </row>
        <row r="22">
          <cell r="B22" t="str">
            <v>    其他土地出让收入</v>
          </cell>
          <cell r="C22">
            <v>37</v>
          </cell>
        </row>
        <row r="23">
          <cell r="B23" t="str">
            <v>  大中型水库移民后期扶持基金收入</v>
          </cell>
          <cell r="C23">
            <v>0</v>
          </cell>
        </row>
        <row r="24">
          <cell r="B24" t="str">
            <v>  大中型水库库区基金收入</v>
          </cell>
          <cell r="C24">
            <v>0</v>
          </cell>
        </row>
        <row r="25">
          <cell r="B25" t="str">
            <v>    中央大中型水库库区基金收入</v>
          </cell>
          <cell r="C25">
            <v>0</v>
          </cell>
        </row>
        <row r="26">
          <cell r="B26" t="str">
            <v>    地方大中型水库库区基金收入</v>
          </cell>
          <cell r="C26">
            <v>0</v>
          </cell>
        </row>
        <row r="27">
          <cell r="B27" t="str">
            <v>  三峡水库库区基金收入</v>
          </cell>
          <cell r="C27">
            <v>0</v>
          </cell>
        </row>
        <row r="28">
          <cell r="B28" t="str">
            <v>  中央特别国债经营基金收入</v>
          </cell>
          <cell r="C28">
            <v>0</v>
          </cell>
        </row>
        <row r="29">
          <cell r="B29" t="str">
            <v>  中央特别国债经营基金财务收入</v>
          </cell>
          <cell r="C29">
            <v>0</v>
          </cell>
        </row>
        <row r="30">
          <cell r="B30" t="str">
            <v>  彩票公益金收入</v>
          </cell>
          <cell r="C30">
            <v>1723</v>
          </cell>
        </row>
        <row r="31">
          <cell r="B31" t="str">
            <v>    福利彩票公益金收入</v>
          </cell>
          <cell r="C31">
            <v>823</v>
          </cell>
        </row>
        <row r="32">
          <cell r="B32" t="str">
            <v>    体育彩票公益金收入</v>
          </cell>
          <cell r="C32">
            <v>900</v>
          </cell>
        </row>
        <row r="33">
          <cell r="B33" t="str">
            <v>  城市基础设施配套费收入</v>
          </cell>
          <cell r="C33">
            <v>2264</v>
          </cell>
        </row>
        <row r="34">
          <cell r="B34" t="str">
            <v>  小型水库移民扶助基金收入</v>
          </cell>
          <cell r="C34">
            <v>0</v>
          </cell>
        </row>
        <row r="35">
          <cell r="B35" t="str">
            <v>  国家重大水利工程建设基金收入</v>
          </cell>
          <cell r="C35">
            <v>0</v>
          </cell>
        </row>
        <row r="36">
          <cell r="B36" t="str">
            <v>    中央重大水利工程建设资金</v>
          </cell>
          <cell r="C36">
            <v>0</v>
          </cell>
        </row>
        <row r="37">
          <cell r="B37" t="str">
            <v>    地方重大水利工程建设资金</v>
          </cell>
          <cell r="C37">
            <v>0</v>
          </cell>
        </row>
        <row r="38">
          <cell r="B38" t="str">
            <v>  车辆通行费</v>
          </cell>
          <cell r="C38">
            <v>0</v>
          </cell>
        </row>
        <row r="39">
          <cell r="B39" t="str">
            <v>  核电站乏燃料处理处置基金收入</v>
          </cell>
          <cell r="C39">
            <v>0</v>
          </cell>
        </row>
        <row r="40">
          <cell r="B40" t="str">
            <v>  可再生能源电价附加收入</v>
          </cell>
          <cell r="C40">
            <v>0</v>
          </cell>
        </row>
        <row r="41">
          <cell r="B41" t="str">
            <v>  船舶油污损害赔偿基金收入</v>
          </cell>
          <cell r="C41">
            <v>0</v>
          </cell>
        </row>
        <row r="42">
          <cell r="B42" t="str">
            <v>  废弃电器电子产品处理基金收入</v>
          </cell>
          <cell r="C42">
            <v>0</v>
          </cell>
        </row>
        <row r="43">
          <cell r="B43" t="str">
            <v>    税务部门征收的废弃电器电子产品处理基金收入</v>
          </cell>
          <cell r="C43">
            <v>0</v>
          </cell>
        </row>
        <row r="44">
          <cell r="B44" t="str">
            <v>    海关征收的废弃电器电子产品处理基金收入</v>
          </cell>
          <cell r="C44">
            <v>0</v>
          </cell>
        </row>
        <row r="45">
          <cell r="B45" t="str">
            <v>  污水处理费收入</v>
          </cell>
          <cell r="C45">
            <v>3448</v>
          </cell>
        </row>
        <row r="46">
          <cell r="B46" t="str">
            <v>  彩票发行机构和彩票销售机构的业务费用</v>
          </cell>
          <cell r="C46">
            <v>0</v>
          </cell>
        </row>
        <row r="47">
          <cell r="B47" t="str">
            <v>    福利彩票发行机构的业务费用</v>
          </cell>
          <cell r="C47">
            <v>0</v>
          </cell>
        </row>
        <row r="48">
          <cell r="B48" t="str">
            <v>    体育彩票发行机构的业务费用</v>
          </cell>
          <cell r="C48">
            <v>0</v>
          </cell>
        </row>
        <row r="49">
          <cell r="B49" t="str">
            <v>    福利彩票销售机构的业务费用</v>
          </cell>
          <cell r="C49">
            <v>0</v>
          </cell>
        </row>
        <row r="50">
          <cell r="B50" t="str">
            <v>    体育彩票销售机构的业务费用</v>
          </cell>
          <cell r="C50">
            <v>0</v>
          </cell>
        </row>
        <row r="51">
          <cell r="B51" t="str">
            <v>    彩票兑奖周转金</v>
          </cell>
          <cell r="C51">
            <v>0</v>
          </cell>
        </row>
        <row r="52">
          <cell r="B52" t="str">
            <v>    彩票发行销售风险基金</v>
          </cell>
          <cell r="C52">
            <v>0</v>
          </cell>
        </row>
        <row r="53">
          <cell r="B53" t="str">
            <v>    彩票市场调控资金收入</v>
          </cell>
          <cell r="C53">
            <v>0</v>
          </cell>
        </row>
        <row r="54">
          <cell r="B54" t="str">
            <v>  抗疫特别国债财务基金收入</v>
          </cell>
          <cell r="C54">
            <v>0</v>
          </cell>
        </row>
        <row r="55">
          <cell r="B55" t="str">
            <v>  其他政府性基金收入</v>
          </cell>
          <cell r="C55">
            <v>0</v>
          </cell>
        </row>
        <row r="56">
          <cell r="B56" t="str">
            <v>专项债务对应项目专项收入</v>
          </cell>
          <cell r="C56">
            <v>0</v>
          </cell>
        </row>
        <row r="57">
          <cell r="B57" t="str">
            <v>  海南省高等级公路车辆通行附加费专项债务对应项目专项收入  </v>
          </cell>
          <cell r="C57">
            <v>0</v>
          </cell>
        </row>
        <row r="58">
          <cell r="B58" t="str">
            <v>  国家电影事业发展专项资金专项债务对应项目专项收入  </v>
          </cell>
          <cell r="C58">
            <v>0</v>
          </cell>
        </row>
        <row r="59">
          <cell r="B59" t="str">
            <v>  国有土地使用权出让金专项债务对应项目专项收入  </v>
          </cell>
          <cell r="C59">
            <v>0</v>
          </cell>
        </row>
        <row r="60">
          <cell r="B60" t="str">
            <v>    土地储备专项债券对应项目专项收入      </v>
          </cell>
          <cell r="C60">
            <v>0</v>
          </cell>
        </row>
        <row r="61">
          <cell r="B61" t="str">
            <v>    棚户区改造专项债券对应项目专项收入  </v>
          </cell>
          <cell r="C61">
            <v>0</v>
          </cell>
        </row>
        <row r="62">
          <cell r="B62" t="str">
            <v>    其他国有土地使用权出让金专项债务对应项目专项收入  </v>
          </cell>
          <cell r="C62">
            <v>0</v>
          </cell>
        </row>
        <row r="63">
          <cell r="B63" t="str">
            <v>  农业土地开发资金专项债务对应项目专项收入  </v>
          </cell>
          <cell r="C63">
            <v>0</v>
          </cell>
        </row>
        <row r="64">
          <cell r="B64" t="str">
            <v>  大中型水库库区基金专项债务对应项目专项收入  </v>
          </cell>
          <cell r="C64">
            <v>0</v>
          </cell>
        </row>
        <row r="65">
          <cell r="B65" t="str">
            <v>  城市基础设施配套费专项债务对应项目专项收入  </v>
          </cell>
          <cell r="C65">
            <v>0</v>
          </cell>
        </row>
        <row r="66">
          <cell r="B66" t="str">
            <v>  小型水库移民扶助基金专项债务对应项目专项收入  </v>
          </cell>
          <cell r="C66">
            <v>0</v>
          </cell>
        </row>
        <row r="67">
          <cell r="B67" t="str">
            <v>  国家重大水利工程建设基金专项债务对应项目专项收入  </v>
          </cell>
          <cell r="C67">
            <v>0</v>
          </cell>
        </row>
        <row r="68">
          <cell r="B68" t="str">
            <v>  车辆通行费专项债务对应项目专项收入  </v>
          </cell>
          <cell r="C68">
            <v>0</v>
          </cell>
        </row>
        <row r="69">
          <cell r="B69" t="str">
            <v>    政府收费公路专项债券对应项目专项收入  </v>
          </cell>
          <cell r="C69">
            <v>0</v>
          </cell>
        </row>
        <row r="70">
          <cell r="B70" t="str">
            <v>    其他车辆通行费专项债务对应项目专项收入  </v>
          </cell>
          <cell r="C70">
            <v>0</v>
          </cell>
        </row>
        <row r="71">
          <cell r="B71" t="str">
            <v>  污水处理费专项债务对应项目专项收入  </v>
          </cell>
          <cell r="C71">
            <v>0</v>
          </cell>
        </row>
        <row r="72">
          <cell r="B72" t="str">
            <v>  其他政府性基金专项债务对应项目专项收入  </v>
          </cell>
          <cell r="C72">
            <v>0</v>
          </cell>
        </row>
        <row r="73">
          <cell r="B73" t="str">
            <v>    其他地方自行试点项目收益专项债券对应项目专项收入  </v>
          </cell>
          <cell r="C73">
            <v>0</v>
          </cell>
        </row>
        <row r="74">
          <cell r="B74" t="str">
            <v>    其他政府性基金专项债务对应项目专项收入  </v>
          </cell>
          <cell r="C74">
            <v>0</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8"/>
  <sheetViews>
    <sheetView zoomScaleSheetLayoutView="60" workbookViewId="0">
      <selection activeCell="B27" sqref="B27"/>
    </sheetView>
  </sheetViews>
  <sheetFormatPr defaultColWidth="9.14285714285714" defaultRowHeight="14.25" outlineLevelCol="1"/>
  <cols>
    <col min="1" max="1" width="8.85714285714286" style="403" customWidth="1"/>
    <col min="2" max="2" width="79.1428571428571" style="404"/>
    <col min="3" max="16384" width="9.14285714285714" style="404"/>
  </cols>
  <sheetData>
    <row r="1" s="402" customFormat="1" ht="24" spans="1:2">
      <c r="A1" s="405" t="s">
        <v>0</v>
      </c>
      <c r="B1" s="405"/>
    </row>
    <row r="2" spans="1:2">
      <c r="A2" s="406"/>
      <c r="B2" s="406"/>
    </row>
    <row r="3" spans="1:2">
      <c r="A3" s="407" t="s">
        <v>1</v>
      </c>
      <c r="B3" s="408" t="s">
        <v>2</v>
      </c>
    </row>
    <row r="4" spans="1:2">
      <c r="A4" s="407" t="s">
        <v>3</v>
      </c>
      <c r="B4" s="408" t="s">
        <v>4</v>
      </c>
    </row>
    <row r="5" spans="1:2">
      <c r="A5" s="407" t="s">
        <v>5</v>
      </c>
      <c r="B5" s="408" t="s">
        <v>6</v>
      </c>
    </row>
    <row r="6" spans="1:2">
      <c r="A6" s="407" t="s">
        <v>7</v>
      </c>
      <c r="B6" s="408" t="s">
        <v>8</v>
      </c>
    </row>
    <row r="7" spans="1:2">
      <c r="A7" s="407" t="s">
        <v>9</v>
      </c>
      <c r="B7" s="408" t="s">
        <v>10</v>
      </c>
    </row>
    <row r="8" spans="1:2">
      <c r="A8" s="407" t="s">
        <v>11</v>
      </c>
      <c r="B8" s="408" t="s">
        <v>12</v>
      </c>
    </row>
    <row r="9" spans="1:2">
      <c r="A9" s="407" t="s">
        <v>13</v>
      </c>
      <c r="B9" s="408" t="s">
        <v>14</v>
      </c>
    </row>
    <row r="10" spans="1:2">
      <c r="A10" s="407" t="s">
        <v>15</v>
      </c>
      <c r="B10" s="408" t="s">
        <v>16</v>
      </c>
    </row>
    <row r="11" spans="1:2">
      <c r="A11" s="407" t="s">
        <v>17</v>
      </c>
      <c r="B11" s="408" t="s">
        <v>18</v>
      </c>
    </row>
    <row r="12" spans="1:2">
      <c r="A12" s="407" t="s">
        <v>19</v>
      </c>
      <c r="B12" s="408" t="s">
        <v>20</v>
      </c>
    </row>
    <row r="13" spans="1:2">
      <c r="A13" s="407" t="s">
        <v>21</v>
      </c>
      <c r="B13" s="408" t="s">
        <v>22</v>
      </c>
    </row>
    <row r="14" spans="1:2">
      <c r="A14" s="407" t="s">
        <v>23</v>
      </c>
      <c r="B14" s="408" t="s">
        <v>24</v>
      </c>
    </row>
    <row r="15" spans="1:2">
      <c r="A15" s="407" t="s">
        <v>25</v>
      </c>
      <c r="B15" s="408" t="s">
        <v>26</v>
      </c>
    </row>
    <row r="16" spans="1:2">
      <c r="A16" s="407" t="s">
        <v>27</v>
      </c>
      <c r="B16" s="408" t="s">
        <v>28</v>
      </c>
    </row>
    <row r="17" spans="1:2">
      <c r="A17" s="407" t="s">
        <v>29</v>
      </c>
      <c r="B17" s="408" t="s">
        <v>30</v>
      </c>
    </row>
    <row r="18" spans="1:2">
      <c r="A18" s="407" t="s">
        <v>31</v>
      </c>
      <c r="B18" s="408" t="s">
        <v>32</v>
      </c>
    </row>
    <row r="19" spans="1:2">
      <c r="A19" s="407" t="s">
        <v>33</v>
      </c>
      <c r="B19" s="408" t="s">
        <v>34</v>
      </c>
    </row>
    <row r="20" spans="1:2">
      <c r="A20" s="407" t="s">
        <v>35</v>
      </c>
      <c r="B20" s="408" t="s">
        <v>36</v>
      </c>
    </row>
    <row r="21" spans="1:2">
      <c r="A21" s="407" t="s">
        <v>37</v>
      </c>
      <c r="B21" s="408" t="s">
        <v>38</v>
      </c>
    </row>
    <row r="22" spans="1:2">
      <c r="A22" s="407" t="s">
        <v>39</v>
      </c>
      <c r="B22" s="408" t="s">
        <v>40</v>
      </c>
    </row>
    <row r="23" spans="1:2">
      <c r="A23" s="407" t="s">
        <v>41</v>
      </c>
      <c r="B23" s="408" t="s">
        <v>42</v>
      </c>
    </row>
    <row r="24" spans="1:2">
      <c r="A24" s="407" t="s">
        <v>43</v>
      </c>
      <c r="B24" s="408" t="s">
        <v>44</v>
      </c>
    </row>
    <row r="25" spans="1:2">
      <c r="A25" s="407" t="s">
        <v>45</v>
      </c>
      <c r="B25" s="409" t="s">
        <v>46</v>
      </c>
    </row>
    <row r="26" spans="1:2">
      <c r="A26" s="407" t="s">
        <v>47</v>
      </c>
      <c r="B26" s="409" t="s">
        <v>48</v>
      </c>
    </row>
    <row r="27" spans="1:2">
      <c r="A27" s="407" t="s">
        <v>49</v>
      </c>
      <c r="B27" s="409" t="s">
        <v>50</v>
      </c>
    </row>
    <row r="28" spans="1:2">
      <c r="A28" s="407" t="s">
        <v>51</v>
      </c>
      <c r="B28" s="409" t="s">
        <v>52</v>
      </c>
    </row>
  </sheetData>
  <mergeCells count="2">
    <mergeCell ref="A1:B1"/>
    <mergeCell ref="A2:B2"/>
  </mergeCells>
  <pageMargins left="0.7" right="0.7" top="0.75" bottom="0.75" header="0.3" footer="0.3"/>
  <pageSetup paperSize="9"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U41"/>
  <sheetViews>
    <sheetView showGridLines="0" zoomScaleSheetLayoutView="60" workbookViewId="0">
      <selection activeCell="H10" sqref="H10"/>
    </sheetView>
  </sheetViews>
  <sheetFormatPr defaultColWidth="9.14285714285714" defaultRowHeight="14.25"/>
  <cols>
    <col min="1" max="1" width="44.4285714285714" style="371"/>
    <col min="2" max="3" width="9.71428571428571" style="372"/>
    <col min="4" max="4" width="10.5714285714286" style="371" customWidth="1"/>
    <col min="5" max="5" width="9.71428571428571" style="372" hidden="1" customWidth="1"/>
    <col min="6" max="6" width="10.8571428571429" style="371" customWidth="1"/>
    <col min="7" max="16384" width="9.14285714285714" style="371"/>
  </cols>
  <sheetData>
    <row r="1" spans="1:255">
      <c r="A1" s="399" t="s">
        <v>1</v>
      </c>
      <c r="B1" s="400"/>
      <c r="C1" s="400"/>
      <c r="D1" s="401"/>
      <c r="E1" s="400"/>
      <c r="F1" s="401"/>
    </row>
    <row r="2" ht="21" spans="1:255">
      <c r="A2" s="377" t="s">
        <v>2</v>
      </c>
      <c r="B2" s="377"/>
      <c r="C2" s="377"/>
      <c r="D2" s="377"/>
      <c r="E2" s="377"/>
      <c r="F2" s="377"/>
    </row>
    <row r="3" spans="1:255">
      <c r="A3" s="378"/>
      <c r="B3" s="379"/>
      <c r="C3" s="380"/>
      <c r="D3" s="381"/>
      <c r="E3" s="380"/>
      <c r="F3" s="382" t="s">
        <v>53</v>
      </c>
      <c r="G3" s="383"/>
      <c r="H3" s="383"/>
      <c r="I3" s="383"/>
      <c r="J3" s="383"/>
      <c r="K3" s="383"/>
      <c r="L3" s="383"/>
      <c r="M3" s="383"/>
      <c r="N3" s="383"/>
      <c r="O3" s="383"/>
      <c r="P3" s="383"/>
      <c r="Q3" s="383"/>
      <c r="R3" s="383"/>
      <c r="S3" s="383"/>
      <c r="T3" s="383"/>
      <c r="U3" s="383"/>
      <c r="V3" s="383"/>
      <c r="W3" s="383"/>
      <c r="X3" s="383"/>
      <c r="Y3" s="383"/>
      <c r="Z3" s="383"/>
      <c r="AA3" s="383"/>
      <c r="AB3" s="383"/>
      <c r="AC3" s="383"/>
      <c r="AD3" s="383"/>
      <c r="AE3" s="383"/>
      <c r="AF3" s="383"/>
      <c r="AG3" s="383"/>
      <c r="AH3" s="383"/>
      <c r="AI3" s="383"/>
      <c r="AJ3" s="383"/>
      <c r="AK3" s="383"/>
      <c r="AL3" s="383"/>
      <c r="AM3" s="383"/>
      <c r="AN3" s="383"/>
      <c r="AO3" s="383"/>
      <c r="AP3" s="383"/>
      <c r="AQ3" s="383"/>
      <c r="AR3" s="383"/>
      <c r="AS3" s="383"/>
      <c r="AT3" s="383"/>
      <c r="AU3" s="383"/>
      <c r="AV3" s="383"/>
      <c r="AW3" s="383"/>
      <c r="AX3" s="383"/>
      <c r="AY3" s="383"/>
      <c r="AZ3" s="383"/>
      <c r="BA3" s="383"/>
      <c r="BB3" s="383"/>
      <c r="BC3" s="383"/>
      <c r="BD3" s="383"/>
      <c r="BE3" s="383"/>
      <c r="BF3" s="383"/>
      <c r="BG3" s="383"/>
      <c r="BH3" s="383"/>
      <c r="BI3" s="383"/>
      <c r="BJ3" s="383"/>
      <c r="BK3" s="383"/>
      <c r="BL3" s="383"/>
      <c r="BM3" s="383"/>
      <c r="BN3" s="383"/>
      <c r="BO3" s="383"/>
      <c r="BP3" s="383"/>
      <c r="BQ3" s="383"/>
      <c r="BR3" s="383"/>
      <c r="BS3" s="383"/>
      <c r="BT3" s="383"/>
      <c r="BU3" s="383"/>
      <c r="BV3" s="383"/>
      <c r="BW3" s="383"/>
      <c r="BX3" s="383"/>
      <c r="BY3" s="383"/>
      <c r="BZ3" s="383"/>
      <c r="CA3" s="383"/>
      <c r="CB3" s="383"/>
      <c r="CC3" s="383"/>
      <c r="CD3" s="383"/>
      <c r="CE3" s="383"/>
      <c r="CF3" s="383"/>
      <c r="CG3" s="383"/>
      <c r="CH3" s="383"/>
      <c r="CI3" s="383"/>
      <c r="CJ3" s="383"/>
      <c r="CK3" s="383"/>
      <c r="CL3" s="383"/>
      <c r="CM3" s="383"/>
      <c r="CN3" s="383"/>
      <c r="CO3" s="383"/>
      <c r="CP3" s="383"/>
      <c r="CQ3" s="383"/>
      <c r="CR3" s="383"/>
      <c r="CS3" s="383"/>
      <c r="CT3" s="383"/>
      <c r="CU3" s="383"/>
      <c r="CV3" s="383"/>
      <c r="CW3" s="383"/>
      <c r="CX3" s="383"/>
      <c r="CY3" s="383"/>
      <c r="CZ3" s="383"/>
      <c r="DA3" s="383"/>
      <c r="DB3" s="383"/>
      <c r="DC3" s="383"/>
      <c r="DD3" s="383"/>
      <c r="DE3" s="383"/>
      <c r="DF3" s="383"/>
      <c r="DG3" s="383"/>
      <c r="DH3" s="383"/>
      <c r="DI3" s="383"/>
      <c r="DJ3" s="383"/>
      <c r="DK3" s="383"/>
      <c r="DL3" s="383"/>
      <c r="DM3" s="383"/>
      <c r="DN3" s="383"/>
      <c r="DO3" s="383"/>
      <c r="DP3" s="383"/>
      <c r="DQ3" s="383"/>
      <c r="DR3" s="383"/>
      <c r="DS3" s="383"/>
      <c r="DT3" s="383"/>
      <c r="DU3" s="383"/>
      <c r="DV3" s="383"/>
      <c r="DW3" s="383"/>
      <c r="DX3" s="383"/>
      <c r="DY3" s="383"/>
      <c r="DZ3" s="383"/>
      <c r="EA3" s="383"/>
      <c r="EB3" s="383"/>
      <c r="EC3" s="383"/>
      <c r="ED3" s="383"/>
      <c r="EE3" s="383"/>
      <c r="EF3" s="383"/>
      <c r="EG3" s="383"/>
      <c r="EH3" s="383"/>
      <c r="EI3" s="383"/>
      <c r="EJ3" s="383"/>
      <c r="EK3" s="383"/>
      <c r="EL3" s="383"/>
      <c r="EM3" s="383"/>
      <c r="EN3" s="383"/>
      <c r="EO3" s="383"/>
      <c r="EP3" s="383"/>
      <c r="EQ3" s="383"/>
      <c r="ER3" s="383"/>
      <c r="ES3" s="383"/>
      <c r="ET3" s="383"/>
      <c r="EU3" s="383"/>
      <c r="EV3" s="383"/>
      <c r="EW3" s="383"/>
      <c r="EX3" s="383"/>
      <c r="EY3" s="383"/>
      <c r="EZ3" s="383"/>
      <c r="FA3" s="383"/>
      <c r="FB3" s="383"/>
      <c r="FC3" s="383"/>
      <c r="FD3" s="383"/>
      <c r="FE3" s="383"/>
      <c r="FF3" s="383"/>
      <c r="FG3" s="383"/>
      <c r="FH3" s="383"/>
      <c r="FI3" s="383"/>
      <c r="FJ3" s="383"/>
      <c r="FK3" s="383"/>
      <c r="FL3" s="383"/>
      <c r="FM3" s="383"/>
      <c r="FN3" s="383"/>
      <c r="FO3" s="383"/>
      <c r="FP3" s="383"/>
      <c r="FQ3" s="383"/>
      <c r="FR3" s="383"/>
      <c r="FS3" s="383"/>
      <c r="FT3" s="383"/>
      <c r="FU3" s="383"/>
      <c r="FV3" s="383"/>
      <c r="FW3" s="383"/>
      <c r="FX3" s="383"/>
      <c r="FY3" s="383"/>
      <c r="FZ3" s="383"/>
      <c r="GA3" s="383"/>
      <c r="GB3" s="383"/>
      <c r="GC3" s="383"/>
      <c r="GD3" s="383"/>
      <c r="GE3" s="383"/>
      <c r="GF3" s="383"/>
      <c r="GG3" s="383"/>
      <c r="GH3" s="383"/>
      <c r="GI3" s="383"/>
      <c r="GJ3" s="383"/>
      <c r="GK3" s="383"/>
      <c r="GL3" s="383"/>
      <c r="GM3" s="383"/>
      <c r="GN3" s="383"/>
      <c r="GO3" s="383"/>
      <c r="GP3" s="383"/>
      <c r="GQ3" s="383"/>
      <c r="GR3" s="383"/>
      <c r="GS3" s="383"/>
      <c r="GT3" s="383"/>
      <c r="GU3" s="383"/>
      <c r="GV3" s="383"/>
      <c r="GW3" s="383"/>
      <c r="GX3" s="383"/>
      <c r="GY3" s="383"/>
      <c r="GZ3" s="383"/>
      <c r="HA3" s="383"/>
      <c r="HB3" s="383"/>
      <c r="HC3" s="383"/>
      <c r="HD3" s="383"/>
      <c r="HE3" s="383"/>
      <c r="HF3" s="383"/>
      <c r="HG3" s="383"/>
      <c r="HH3" s="383"/>
      <c r="HI3" s="383"/>
      <c r="HJ3" s="383"/>
      <c r="HK3" s="383"/>
      <c r="HL3" s="383"/>
      <c r="HM3" s="383"/>
      <c r="HN3" s="383"/>
      <c r="HO3" s="383"/>
      <c r="HP3" s="383"/>
      <c r="HQ3" s="383"/>
      <c r="HR3" s="383"/>
      <c r="HS3" s="383"/>
      <c r="HT3" s="383"/>
      <c r="HU3" s="383"/>
      <c r="HV3" s="383"/>
      <c r="HW3" s="383"/>
      <c r="HX3" s="383"/>
      <c r="HY3" s="383"/>
      <c r="HZ3" s="383"/>
      <c r="IA3" s="383"/>
      <c r="IB3" s="383"/>
      <c r="IC3" s="383"/>
      <c r="ID3" s="383"/>
      <c r="IE3" s="383"/>
      <c r="IF3" s="383"/>
      <c r="IG3" s="383"/>
      <c r="IH3" s="383"/>
      <c r="II3" s="383"/>
      <c r="IJ3" s="383"/>
      <c r="IK3" s="383"/>
      <c r="IL3" s="383"/>
      <c r="IM3" s="383"/>
      <c r="IN3" s="383"/>
      <c r="IO3" s="383"/>
      <c r="IP3" s="383"/>
      <c r="IQ3" s="383"/>
      <c r="IR3" s="383"/>
      <c r="IS3" s="383"/>
      <c r="IT3" s="383"/>
      <c r="IU3" s="383"/>
    </row>
    <row r="4" ht="40.5" spans="1:255">
      <c r="A4" s="384" t="s">
        <v>54</v>
      </c>
      <c r="B4" s="385" t="s">
        <v>55</v>
      </c>
      <c r="C4" s="386" t="s">
        <v>56</v>
      </c>
      <c r="D4" s="387" t="s">
        <v>57</v>
      </c>
      <c r="E4" s="385" t="s">
        <v>58</v>
      </c>
      <c r="F4" s="387" t="s">
        <v>59</v>
      </c>
    </row>
    <row r="5" spans="1:255">
      <c r="A5" s="388" t="s">
        <v>60</v>
      </c>
      <c r="B5" s="366">
        <f>SUM(B6:B21)</f>
        <v>382600</v>
      </c>
      <c r="C5" s="366">
        <f>SUM(C6:C21)</f>
        <v>307935</v>
      </c>
      <c r="D5" s="170">
        <f>(C5/B5)*100</f>
        <v>80.4848405645583</v>
      </c>
      <c r="E5" s="366">
        <f>SUM(E6:E21)</f>
        <v>361012</v>
      </c>
      <c r="F5" s="170">
        <f>C5/E5*100</f>
        <v>85.2977186353916</v>
      </c>
      <c r="G5" s="389"/>
      <c r="H5" s="389"/>
      <c r="I5" s="389"/>
      <c r="J5" s="389"/>
      <c r="K5" s="389"/>
      <c r="L5" s="389"/>
      <c r="M5" s="389"/>
      <c r="N5" s="389"/>
      <c r="O5" s="389"/>
      <c r="P5" s="389"/>
      <c r="Q5" s="389"/>
      <c r="R5" s="389"/>
      <c r="S5" s="389"/>
      <c r="T5" s="389"/>
      <c r="U5" s="389"/>
      <c r="V5" s="389"/>
      <c r="W5" s="389"/>
      <c r="X5" s="389"/>
      <c r="Y5" s="389"/>
      <c r="Z5" s="389"/>
      <c r="AA5" s="389"/>
      <c r="AB5" s="389"/>
      <c r="AC5" s="389"/>
      <c r="AD5" s="389"/>
      <c r="AE5" s="389"/>
      <c r="AF5" s="389"/>
      <c r="AG5" s="389"/>
      <c r="AH5" s="389"/>
      <c r="AI5" s="389"/>
      <c r="AJ5" s="389"/>
      <c r="AK5" s="389"/>
      <c r="AL5" s="389"/>
      <c r="AM5" s="389"/>
      <c r="AN5" s="389"/>
      <c r="AO5" s="389"/>
      <c r="AP5" s="389"/>
      <c r="AQ5" s="389"/>
      <c r="AR5" s="389"/>
      <c r="AS5" s="389"/>
      <c r="AT5" s="389"/>
      <c r="AU5" s="389"/>
      <c r="AV5" s="389"/>
      <c r="AW5" s="389"/>
      <c r="AX5" s="389"/>
      <c r="AY5" s="389"/>
      <c r="AZ5" s="389"/>
      <c r="BA5" s="389"/>
      <c r="BB5" s="389"/>
      <c r="BC5" s="389"/>
      <c r="BD5" s="389"/>
      <c r="BE5" s="389"/>
      <c r="BF5" s="389"/>
      <c r="BG5" s="389"/>
      <c r="BH5" s="389"/>
      <c r="BI5" s="389"/>
      <c r="BJ5" s="389"/>
      <c r="BK5" s="389"/>
      <c r="BL5" s="389"/>
      <c r="BM5" s="389"/>
      <c r="BN5" s="389"/>
      <c r="BO5" s="389"/>
      <c r="BP5" s="389"/>
      <c r="BQ5" s="389"/>
      <c r="BR5" s="389"/>
      <c r="BS5" s="389"/>
      <c r="BT5" s="389"/>
      <c r="BU5" s="389"/>
      <c r="BV5" s="389"/>
      <c r="BW5" s="389"/>
      <c r="BX5" s="389"/>
      <c r="BY5" s="389"/>
      <c r="BZ5" s="389"/>
      <c r="CA5" s="389"/>
      <c r="CB5" s="389"/>
      <c r="CC5" s="389"/>
      <c r="CD5" s="389"/>
      <c r="CE5" s="389"/>
      <c r="CF5" s="389"/>
      <c r="CG5" s="389"/>
      <c r="CH5" s="389"/>
      <c r="CI5" s="389"/>
      <c r="CJ5" s="389"/>
      <c r="CK5" s="389"/>
      <c r="CL5" s="389"/>
      <c r="CM5" s="389"/>
      <c r="CN5" s="389"/>
      <c r="CO5" s="389"/>
      <c r="CP5" s="389"/>
      <c r="CQ5" s="389"/>
      <c r="CR5" s="389"/>
      <c r="CS5" s="389"/>
      <c r="CT5" s="389"/>
      <c r="CU5" s="389"/>
      <c r="CV5" s="389"/>
      <c r="CW5" s="389"/>
      <c r="CX5" s="389"/>
      <c r="CY5" s="389"/>
      <c r="CZ5" s="389"/>
      <c r="DA5" s="389"/>
      <c r="DB5" s="389"/>
      <c r="DC5" s="389"/>
      <c r="DD5" s="389"/>
      <c r="DE5" s="389"/>
      <c r="DF5" s="389"/>
      <c r="DG5" s="389"/>
      <c r="DH5" s="389"/>
      <c r="DI5" s="389"/>
      <c r="DJ5" s="389"/>
      <c r="DK5" s="389"/>
      <c r="DL5" s="389"/>
      <c r="DM5" s="389"/>
      <c r="DN5" s="389"/>
      <c r="DO5" s="389"/>
      <c r="DP5" s="389"/>
      <c r="DQ5" s="389"/>
      <c r="DR5" s="389"/>
      <c r="DS5" s="389"/>
      <c r="DT5" s="389"/>
      <c r="DU5" s="389"/>
      <c r="DV5" s="389"/>
      <c r="DW5" s="389"/>
      <c r="DX5" s="389"/>
      <c r="DY5" s="389"/>
      <c r="DZ5" s="389"/>
      <c r="EA5" s="389"/>
      <c r="EB5" s="389"/>
      <c r="EC5" s="389"/>
      <c r="ED5" s="389"/>
      <c r="EE5" s="389"/>
      <c r="EF5" s="389"/>
      <c r="EG5" s="389"/>
      <c r="EH5" s="389"/>
      <c r="EI5" s="389"/>
      <c r="EJ5" s="389"/>
      <c r="EK5" s="389"/>
      <c r="EL5" s="389"/>
      <c r="EM5" s="389"/>
      <c r="EN5" s="389"/>
      <c r="EO5" s="389"/>
      <c r="EP5" s="389"/>
      <c r="EQ5" s="389"/>
      <c r="ER5" s="389"/>
      <c r="ES5" s="389"/>
      <c r="ET5" s="389"/>
      <c r="EU5" s="389"/>
      <c r="EV5" s="389"/>
      <c r="EW5" s="389"/>
      <c r="EX5" s="389"/>
      <c r="EY5" s="389"/>
      <c r="EZ5" s="389"/>
      <c r="FA5" s="389"/>
      <c r="FB5" s="389"/>
      <c r="FC5" s="389"/>
      <c r="FD5" s="389"/>
      <c r="FE5" s="389"/>
      <c r="FF5" s="389"/>
      <c r="FG5" s="389"/>
      <c r="FH5" s="389"/>
      <c r="FI5" s="389"/>
      <c r="FJ5" s="389"/>
      <c r="FK5" s="389"/>
      <c r="FL5" s="389"/>
      <c r="FM5" s="389"/>
      <c r="FN5" s="389"/>
      <c r="FO5" s="389"/>
      <c r="FP5" s="389"/>
      <c r="FQ5" s="389"/>
      <c r="FR5" s="389"/>
      <c r="FS5" s="389"/>
      <c r="FT5" s="389"/>
      <c r="FU5" s="389"/>
      <c r="FV5" s="389"/>
      <c r="FW5" s="389"/>
      <c r="FX5" s="389"/>
      <c r="FY5" s="389"/>
      <c r="FZ5" s="389"/>
      <c r="GA5" s="389"/>
      <c r="GB5" s="389"/>
      <c r="GC5" s="389"/>
      <c r="GD5" s="389"/>
      <c r="GE5" s="389"/>
      <c r="GF5" s="389"/>
      <c r="GG5" s="389"/>
      <c r="GH5" s="389"/>
      <c r="GI5" s="389"/>
      <c r="GJ5" s="389"/>
      <c r="GK5" s="389"/>
      <c r="GL5" s="389"/>
      <c r="GM5" s="389"/>
      <c r="GN5" s="389"/>
      <c r="GO5" s="389"/>
      <c r="GP5" s="389"/>
      <c r="GQ5" s="389"/>
      <c r="GR5" s="389"/>
      <c r="GS5" s="389"/>
      <c r="GT5" s="389"/>
      <c r="GU5" s="389"/>
      <c r="GV5" s="389"/>
      <c r="GW5" s="389"/>
      <c r="GX5" s="389"/>
      <c r="GY5" s="389"/>
      <c r="GZ5" s="389"/>
      <c r="HA5" s="389"/>
      <c r="HB5" s="389"/>
      <c r="HC5" s="389"/>
      <c r="HD5" s="389"/>
      <c r="HE5" s="389"/>
      <c r="HF5" s="389"/>
      <c r="HG5" s="389"/>
      <c r="HH5" s="389"/>
      <c r="HI5" s="389"/>
      <c r="HJ5" s="389"/>
      <c r="HK5" s="389"/>
      <c r="HL5" s="389"/>
      <c r="HM5" s="389"/>
      <c r="HN5" s="389"/>
      <c r="HO5" s="389"/>
      <c r="HP5" s="389"/>
      <c r="HQ5" s="389"/>
      <c r="HR5" s="389"/>
      <c r="HS5" s="389"/>
      <c r="HT5" s="389"/>
      <c r="HU5" s="389"/>
      <c r="HV5" s="389"/>
      <c r="HW5" s="389"/>
      <c r="HX5" s="389"/>
      <c r="HY5" s="389"/>
      <c r="HZ5" s="389"/>
      <c r="IA5" s="389"/>
      <c r="IB5" s="389"/>
      <c r="IC5" s="389"/>
      <c r="ID5" s="389"/>
      <c r="IE5" s="389"/>
      <c r="IF5" s="389"/>
      <c r="IG5" s="389"/>
      <c r="IH5" s="389"/>
      <c r="II5" s="389"/>
      <c r="IJ5" s="389"/>
      <c r="IK5" s="389"/>
      <c r="IL5" s="389"/>
      <c r="IM5" s="389"/>
      <c r="IN5" s="389"/>
      <c r="IO5" s="389"/>
      <c r="IP5" s="389"/>
      <c r="IQ5" s="389"/>
      <c r="IR5" s="389"/>
      <c r="IS5" s="389"/>
      <c r="IT5" s="389"/>
      <c r="IU5" s="389"/>
    </row>
    <row r="6" spans="1:255">
      <c r="A6" s="390" t="s">
        <v>61</v>
      </c>
      <c r="B6" s="363">
        <v>149887</v>
      </c>
      <c r="C6" s="363">
        <v>141625</v>
      </c>
      <c r="D6" s="165">
        <f t="shared" ref="D6:D29" si="0">(C6/B6)*100</f>
        <v>94.4878475117922</v>
      </c>
      <c r="E6" s="363">
        <v>141050</v>
      </c>
      <c r="F6" s="165">
        <f t="shared" ref="F6:F41" si="1">C6/E6*100</f>
        <v>100.40765685927</v>
      </c>
    </row>
    <row r="7" spans="1:255">
      <c r="A7" s="390" t="s">
        <v>62</v>
      </c>
      <c r="B7" s="363"/>
      <c r="C7" s="363"/>
      <c r="D7" s="165"/>
      <c r="E7" s="363"/>
      <c r="F7" s="165"/>
    </row>
    <row r="8" spans="1:255">
      <c r="A8" s="390" t="s">
        <v>63</v>
      </c>
      <c r="B8" s="363"/>
      <c r="C8" s="363"/>
      <c r="D8" s="165"/>
      <c r="E8" s="363"/>
      <c r="F8" s="165"/>
    </row>
    <row r="9" spans="1:255">
      <c r="A9" s="390" t="s">
        <v>64</v>
      </c>
      <c r="B9" s="363">
        <v>109173</v>
      </c>
      <c r="C9" s="363">
        <v>62065</v>
      </c>
      <c r="D9" s="165">
        <f t="shared" si="0"/>
        <v>56.8501369386204</v>
      </c>
      <c r="E9" s="363">
        <v>100293</v>
      </c>
      <c r="F9" s="165">
        <f t="shared" si="1"/>
        <v>61.8836808152114</v>
      </c>
    </row>
    <row r="10" spans="1:255">
      <c r="A10" s="390" t="s">
        <v>65</v>
      </c>
      <c r="B10" s="363">
        <v>10558</v>
      </c>
      <c r="C10" s="363">
        <v>9973</v>
      </c>
      <c r="D10" s="165">
        <f t="shared" si="0"/>
        <v>94.4591778745975</v>
      </c>
      <c r="E10" s="363">
        <v>10067</v>
      </c>
      <c r="F10" s="165">
        <f t="shared" si="1"/>
        <v>99.0662560842356</v>
      </c>
    </row>
    <row r="11" spans="1:255">
      <c r="A11" s="390" t="s">
        <v>66</v>
      </c>
      <c r="B11" s="363">
        <v>13</v>
      </c>
      <c r="C11" s="363">
        <v>18</v>
      </c>
      <c r="D11" s="165">
        <f t="shared" si="0"/>
        <v>138.461538461538</v>
      </c>
      <c r="E11" s="363">
        <v>12</v>
      </c>
      <c r="F11" s="165">
        <f t="shared" si="1"/>
        <v>150</v>
      </c>
    </row>
    <row r="12" spans="1:255">
      <c r="A12" s="390" t="s">
        <v>67</v>
      </c>
      <c r="B12" s="363">
        <v>19737</v>
      </c>
      <c r="C12" s="363">
        <v>24069</v>
      </c>
      <c r="D12" s="165">
        <f t="shared" si="0"/>
        <v>121.948624411005</v>
      </c>
      <c r="E12" s="363">
        <v>21266</v>
      </c>
      <c r="F12" s="165">
        <f t="shared" si="1"/>
        <v>113.180663970657</v>
      </c>
    </row>
    <row r="13" spans="1:255">
      <c r="A13" s="390" t="s">
        <v>68</v>
      </c>
      <c r="B13" s="363">
        <v>12400</v>
      </c>
      <c r="C13" s="363">
        <v>8642</v>
      </c>
      <c r="D13" s="165">
        <f t="shared" si="0"/>
        <v>69.6935483870968</v>
      </c>
      <c r="E13" s="363">
        <v>11844</v>
      </c>
      <c r="F13" s="165">
        <f t="shared" si="1"/>
        <v>72.9652144545762</v>
      </c>
    </row>
    <row r="14" spans="1:255">
      <c r="A14" s="390" t="s">
        <v>69</v>
      </c>
      <c r="B14" s="363">
        <v>8694</v>
      </c>
      <c r="C14" s="363">
        <v>8372</v>
      </c>
      <c r="D14" s="165">
        <f t="shared" si="0"/>
        <v>96.2962962962963</v>
      </c>
      <c r="E14" s="363">
        <v>8337</v>
      </c>
      <c r="F14" s="165">
        <f t="shared" si="1"/>
        <v>100.419815281276</v>
      </c>
    </row>
    <row r="15" spans="1:255">
      <c r="A15" s="390" t="s">
        <v>70</v>
      </c>
      <c r="B15" s="363">
        <v>14720</v>
      </c>
      <c r="C15" s="363">
        <v>10751</v>
      </c>
      <c r="D15" s="165">
        <f t="shared" si="0"/>
        <v>73.0366847826087</v>
      </c>
      <c r="E15" s="363">
        <v>14041</v>
      </c>
      <c r="F15" s="165">
        <f t="shared" si="1"/>
        <v>76.5686204686276</v>
      </c>
    </row>
    <row r="16" spans="1:255">
      <c r="A16" s="390" t="s">
        <v>71</v>
      </c>
      <c r="B16" s="363">
        <v>36400</v>
      </c>
      <c r="C16" s="363">
        <v>21860</v>
      </c>
      <c r="D16" s="165">
        <f t="shared" si="0"/>
        <v>60.0549450549451</v>
      </c>
      <c r="E16" s="363">
        <v>33142</v>
      </c>
      <c r="F16" s="165">
        <f t="shared" si="1"/>
        <v>65.9586023776477</v>
      </c>
    </row>
    <row r="17" spans="1:255">
      <c r="A17" s="390" t="s">
        <v>72</v>
      </c>
      <c r="B17" s="363">
        <v>4000</v>
      </c>
      <c r="C17" s="363">
        <v>4222</v>
      </c>
      <c r="D17" s="165">
        <f t="shared" si="0"/>
        <v>105.55</v>
      </c>
      <c r="E17" s="363">
        <v>3680</v>
      </c>
      <c r="F17" s="165">
        <f t="shared" si="1"/>
        <v>114.728260869565</v>
      </c>
    </row>
    <row r="18" spans="1:255">
      <c r="A18" s="390" t="s">
        <v>73</v>
      </c>
      <c r="B18" s="363">
        <v>1490</v>
      </c>
      <c r="C18" s="363">
        <v>837</v>
      </c>
      <c r="D18" s="165">
        <f t="shared" si="0"/>
        <v>56.1744966442953</v>
      </c>
      <c r="E18" s="363">
        <v>1922</v>
      </c>
      <c r="F18" s="165">
        <f t="shared" si="1"/>
        <v>43.5483870967742</v>
      </c>
    </row>
    <row r="19" spans="1:255">
      <c r="A19" s="390" t="s">
        <v>74</v>
      </c>
      <c r="B19" s="363">
        <v>15150</v>
      </c>
      <c r="C19" s="363">
        <v>15175</v>
      </c>
      <c r="D19" s="165">
        <f t="shared" si="0"/>
        <v>100.16501650165</v>
      </c>
      <c r="E19" s="363">
        <v>15020</v>
      </c>
      <c r="F19" s="165">
        <f t="shared" si="1"/>
        <v>101.031957390146</v>
      </c>
    </row>
    <row r="20" spans="1:255">
      <c r="A20" s="390" t="s">
        <v>75</v>
      </c>
      <c r="B20" s="363">
        <v>378</v>
      </c>
      <c r="C20" s="363">
        <v>327</v>
      </c>
      <c r="D20" s="165">
        <f t="shared" si="0"/>
        <v>86.5079365079365</v>
      </c>
      <c r="E20" s="363">
        <v>360</v>
      </c>
      <c r="F20" s="165">
        <f t="shared" si="1"/>
        <v>90.8333333333333</v>
      </c>
    </row>
    <row r="21" spans="1:255">
      <c r="A21" s="390" t="s">
        <v>76</v>
      </c>
      <c r="B21" s="363"/>
      <c r="C21" s="363">
        <v>-1</v>
      </c>
      <c r="D21" s="165"/>
      <c r="E21" s="363">
        <v>-22</v>
      </c>
      <c r="F21" s="165">
        <f t="shared" si="1"/>
        <v>4.54545454545455</v>
      </c>
    </row>
    <row r="22" spans="1:255">
      <c r="A22" s="388" t="s">
        <v>77</v>
      </c>
      <c r="B22" s="366">
        <f>SUM(B23:B28)</f>
        <v>56960</v>
      </c>
      <c r="C22" s="366">
        <f>SUM(C23:C28)</f>
        <v>131768</v>
      </c>
      <c r="D22" s="170">
        <f t="shared" si="0"/>
        <v>231.334269662921</v>
      </c>
      <c r="E22" s="366">
        <f>SUM(E23:E28)</f>
        <v>47629</v>
      </c>
      <c r="F22" s="170">
        <f t="shared" si="1"/>
        <v>276.654979109366</v>
      </c>
      <c r="G22" s="389"/>
      <c r="H22" s="389"/>
      <c r="I22" s="389"/>
      <c r="J22" s="389"/>
      <c r="K22" s="389"/>
      <c r="L22" s="389"/>
      <c r="M22" s="389"/>
      <c r="N22" s="389"/>
      <c r="O22" s="389"/>
      <c r="P22" s="389"/>
      <c r="Q22" s="389"/>
      <c r="R22" s="389"/>
      <c r="S22" s="389"/>
      <c r="T22" s="389"/>
      <c r="U22" s="389"/>
      <c r="V22" s="389"/>
      <c r="W22" s="389"/>
      <c r="X22" s="389"/>
      <c r="Y22" s="389"/>
      <c r="Z22" s="389"/>
      <c r="AA22" s="389"/>
      <c r="AB22" s="389"/>
      <c r="AC22" s="389"/>
      <c r="AD22" s="389"/>
      <c r="AE22" s="389"/>
      <c r="AF22" s="389"/>
      <c r="AG22" s="389"/>
      <c r="AH22" s="389"/>
      <c r="AI22" s="389"/>
      <c r="AJ22" s="389"/>
      <c r="AK22" s="389"/>
      <c r="AL22" s="389"/>
      <c r="AM22" s="389"/>
      <c r="AN22" s="389"/>
      <c r="AO22" s="389"/>
      <c r="AP22" s="389"/>
      <c r="AQ22" s="389"/>
      <c r="AR22" s="389"/>
      <c r="AS22" s="389"/>
      <c r="AT22" s="389"/>
      <c r="AU22" s="389"/>
      <c r="AV22" s="389"/>
      <c r="AW22" s="389"/>
      <c r="AX22" s="389"/>
      <c r="AY22" s="389"/>
      <c r="AZ22" s="389"/>
      <c r="BA22" s="389"/>
      <c r="BB22" s="389"/>
      <c r="BC22" s="389"/>
      <c r="BD22" s="389"/>
      <c r="BE22" s="389"/>
      <c r="BF22" s="389"/>
      <c r="BG22" s="389"/>
      <c r="BH22" s="389"/>
      <c r="BI22" s="389"/>
      <c r="BJ22" s="389"/>
      <c r="BK22" s="389"/>
      <c r="BL22" s="389"/>
      <c r="BM22" s="389"/>
      <c r="BN22" s="389"/>
      <c r="BO22" s="389"/>
      <c r="BP22" s="389"/>
      <c r="BQ22" s="389"/>
      <c r="BR22" s="389"/>
      <c r="BS22" s="389"/>
      <c r="BT22" s="389"/>
      <c r="BU22" s="389"/>
      <c r="BV22" s="389"/>
      <c r="BW22" s="389"/>
      <c r="BX22" s="389"/>
      <c r="BY22" s="389"/>
      <c r="BZ22" s="389"/>
      <c r="CA22" s="389"/>
      <c r="CB22" s="389"/>
      <c r="CC22" s="389"/>
      <c r="CD22" s="389"/>
      <c r="CE22" s="389"/>
      <c r="CF22" s="389"/>
      <c r="CG22" s="389"/>
      <c r="CH22" s="389"/>
      <c r="CI22" s="389"/>
      <c r="CJ22" s="389"/>
      <c r="CK22" s="389"/>
      <c r="CL22" s="389"/>
      <c r="CM22" s="389"/>
      <c r="CN22" s="389"/>
      <c r="CO22" s="389"/>
      <c r="CP22" s="389"/>
      <c r="CQ22" s="389"/>
      <c r="CR22" s="389"/>
      <c r="CS22" s="389"/>
      <c r="CT22" s="389"/>
      <c r="CU22" s="389"/>
      <c r="CV22" s="389"/>
      <c r="CW22" s="389"/>
      <c r="CX22" s="389"/>
      <c r="CY22" s="389"/>
      <c r="CZ22" s="389"/>
      <c r="DA22" s="389"/>
      <c r="DB22" s="389"/>
      <c r="DC22" s="389"/>
      <c r="DD22" s="389"/>
      <c r="DE22" s="389"/>
      <c r="DF22" s="389"/>
      <c r="DG22" s="389"/>
      <c r="DH22" s="389"/>
      <c r="DI22" s="389"/>
      <c r="DJ22" s="389"/>
      <c r="DK22" s="389"/>
      <c r="DL22" s="389"/>
      <c r="DM22" s="389"/>
      <c r="DN22" s="389"/>
      <c r="DO22" s="389"/>
      <c r="DP22" s="389"/>
      <c r="DQ22" s="389"/>
      <c r="DR22" s="389"/>
      <c r="DS22" s="389"/>
      <c r="DT22" s="389"/>
      <c r="DU22" s="389"/>
      <c r="DV22" s="389"/>
      <c r="DW22" s="389"/>
      <c r="DX22" s="389"/>
      <c r="DY22" s="389"/>
      <c r="DZ22" s="389"/>
      <c r="EA22" s="389"/>
      <c r="EB22" s="389"/>
      <c r="EC22" s="389"/>
      <c r="ED22" s="389"/>
      <c r="EE22" s="389"/>
      <c r="EF22" s="389"/>
      <c r="EG22" s="389"/>
      <c r="EH22" s="389"/>
      <c r="EI22" s="389"/>
      <c r="EJ22" s="389"/>
      <c r="EK22" s="389"/>
      <c r="EL22" s="389"/>
      <c r="EM22" s="389"/>
      <c r="EN22" s="389"/>
      <c r="EO22" s="389"/>
      <c r="EP22" s="389"/>
      <c r="EQ22" s="389"/>
      <c r="ER22" s="389"/>
      <c r="ES22" s="389"/>
      <c r="ET22" s="389"/>
      <c r="EU22" s="389"/>
      <c r="EV22" s="389"/>
      <c r="EW22" s="389"/>
      <c r="EX22" s="389"/>
      <c r="EY22" s="389"/>
      <c r="EZ22" s="389"/>
      <c r="FA22" s="389"/>
      <c r="FB22" s="389"/>
      <c r="FC22" s="389"/>
      <c r="FD22" s="389"/>
      <c r="FE22" s="389"/>
      <c r="FF22" s="389"/>
      <c r="FG22" s="389"/>
      <c r="FH22" s="389"/>
      <c r="FI22" s="389"/>
      <c r="FJ22" s="389"/>
      <c r="FK22" s="389"/>
      <c r="FL22" s="389"/>
      <c r="FM22" s="389"/>
      <c r="FN22" s="389"/>
      <c r="FO22" s="389"/>
      <c r="FP22" s="389"/>
      <c r="FQ22" s="389"/>
      <c r="FR22" s="389"/>
      <c r="FS22" s="389"/>
      <c r="FT22" s="389"/>
      <c r="FU22" s="389"/>
      <c r="FV22" s="389"/>
      <c r="FW22" s="389"/>
      <c r="FX22" s="389"/>
      <c r="FY22" s="389"/>
      <c r="FZ22" s="389"/>
      <c r="GA22" s="389"/>
      <c r="GB22" s="389"/>
      <c r="GC22" s="389"/>
      <c r="GD22" s="389"/>
      <c r="GE22" s="389"/>
      <c r="GF22" s="389"/>
      <c r="GG22" s="389"/>
      <c r="GH22" s="389"/>
      <c r="GI22" s="389"/>
      <c r="GJ22" s="389"/>
      <c r="GK22" s="389"/>
      <c r="GL22" s="389"/>
      <c r="GM22" s="389"/>
      <c r="GN22" s="389"/>
      <c r="GO22" s="389"/>
      <c r="GP22" s="389"/>
      <c r="GQ22" s="389"/>
      <c r="GR22" s="389"/>
      <c r="GS22" s="389"/>
      <c r="GT22" s="389"/>
      <c r="GU22" s="389"/>
      <c r="GV22" s="389"/>
      <c r="GW22" s="389"/>
      <c r="GX22" s="389"/>
      <c r="GY22" s="389"/>
      <c r="GZ22" s="389"/>
      <c r="HA22" s="389"/>
      <c r="HB22" s="389"/>
      <c r="HC22" s="389"/>
      <c r="HD22" s="389"/>
      <c r="HE22" s="389"/>
      <c r="HF22" s="389"/>
      <c r="HG22" s="389"/>
      <c r="HH22" s="389"/>
      <c r="HI22" s="389"/>
      <c r="HJ22" s="389"/>
      <c r="HK22" s="389"/>
      <c r="HL22" s="389"/>
      <c r="HM22" s="389"/>
      <c r="HN22" s="389"/>
      <c r="HO22" s="389"/>
      <c r="HP22" s="389"/>
      <c r="HQ22" s="389"/>
      <c r="HR22" s="389"/>
      <c r="HS22" s="389"/>
      <c r="HT22" s="389"/>
      <c r="HU22" s="389"/>
      <c r="HV22" s="389"/>
      <c r="HW22" s="389"/>
      <c r="HX22" s="389"/>
      <c r="HY22" s="389"/>
      <c r="HZ22" s="389"/>
      <c r="IA22" s="389"/>
      <c r="IB22" s="389"/>
      <c r="IC22" s="389"/>
      <c r="ID22" s="389"/>
      <c r="IE22" s="389"/>
      <c r="IF22" s="389"/>
      <c r="IG22" s="389"/>
      <c r="IH22" s="389"/>
      <c r="II22" s="389"/>
      <c r="IJ22" s="389"/>
      <c r="IK22" s="389"/>
      <c r="IL22" s="389"/>
      <c r="IM22" s="389"/>
      <c r="IN22" s="389"/>
      <c r="IO22" s="389"/>
      <c r="IP22" s="389"/>
      <c r="IQ22" s="389"/>
      <c r="IR22" s="389"/>
      <c r="IS22" s="389"/>
      <c r="IT22" s="389"/>
      <c r="IU22" s="389"/>
    </row>
    <row r="23" spans="1:255">
      <c r="A23" s="390" t="s">
        <v>78</v>
      </c>
      <c r="B23" s="363">
        <v>37630</v>
      </c>
      <c r="C23" s="363">
        <v>54341</v>
      </c>
      <c r="D23" s="165">
        <f t="shared" si="0"/>
        <v>144.408716449641</v>
      </c>
      <c r="E23" s="363">
        <v>29517</v>
      </c>
      <c r="F23" s="165">
        <f t="shared" si="1"/>
        <v>184.100687739269</v>
      </c>
    </row>
    <row r="24" spans="1:255">
      <c r="A24" s="390" t="s">
        <v>79</v>
      </c>
      <c r="B24" s="363">
        <v>8754</v>
      </c>
      <c r="C24" s="363">
        <v>8975</v>
      </c>
      <c r="D24" s="165">
        <f t="shared" si="0"/>
        <v>102.524560201051</v>
      </c>
      <c r="E24" s="363">
        <v>7941</v>
      </c>
      <c r="F24" s="165">
        <f t="shared" si="1"/>
        <v>113.021030096965</v>
      </c>
    </row>
    <row r="25" spans="1:255">
      <c r="A25" s="390" t="s">
        <v>80</v>
      </c>
      <c r="B25" s="363">
        <v>6804</v>
      </c>
      <c r="C25" s="363">
        <v>6795</v>
      </c>
      <c r="D25" s="165">
        <f t="shared" si="0"/>
        <v>99.8677248677249</v>
      </c>
      <c r="E25" s="363">
        <v>6451</v>
      </c>
      <c r="F25" s="165">
        <f t="shared" si="1"/>
        <v>105.332506588126</v>
      </c>
    </row>
    <row r="26" spans="1:255">
      <c r="A26" s="390" t="s">
        <v>81</v>
      </c>
      <c r="B26" s="363">
        <v>3073</v>
      </c>
      <c r="C26" s="363">
        <v>61221</v>
      </c>
      <c r="D26" s="165">
        <f t="shared" si="0"/>
        <v>1992.22258379434</v>
      </c>
      <c r="E26" s="363">
        <v>3077</v>
      </c>
      <c r="F26" s="165">
        <f t="shared" si="1"/>
        <v>1989.63275918102</v>
      </c>
    </row>
    <row r="27" spans="1:255">
      <c r="A27" s="390" t="s">
        <v>82</v>
      </c>
      <c r="B27" s="363">
        <v>91</v>
      </c>
      <c r="C27" s="363"/>
      <c r="D27" s="165"/>
      <c r="E27" s="363">
        <v>84</v>
      </c>
      <c r="F27" s="165"/>
    </row>
    <row r="28" spans="1:255">
      <c r="A28" s="390" t="s">
        <v>83</v>
      </c>
      <c r="B28" s="363">
        <v>608</v>
      </c>
      <c r="C28" s="363">
        <v>436</v>
      </c>
      <c r="D28" s="165">
        <f t="shared" si="0"/>
        <v>71.7105263157895</v>
      </c>
      <c r="E28" s="363">
        <v>559</v>
      </c>
      <c r="F28" s="165">
        <f t="shared" si="1"/>
        <v>77.9964221824687</v>
      </c>
    </row>
    <row r="29" spans="1:255">
      <c r="A29" s="384" t="s">
        <v>84</v>
      </c>
      <c r="B29" s="366">
        <f>B5+B22</f>
        <v>439560</v>
      </c>
      <c r="C29" s="366">
        <f>C5+C22</f>
        <v>439703</v>
      </c>
      <c r="D29" s="170">
        <f t="shared" si="0"/>
        <v>100.032532532533</v>
      </c>
      <c r="E29" s="366">
        <f>E5+E22</f>
        <v>408641</v>
      </c>
      <c r="F29" s="170">
        <f t="shared" si="1"/>
        <v>107.60129306653</v>
      </c>
      <c r="G29" s="389"/>
      <c r="H29" s="389"/>
      <c r="I29" s="389"/>
      <c r="J29" s="389"/>
      <c r="K29" s="389"/>
      <c r="L29" s="389"/>
      <c r="M29" s="389"/>
      <c r="N29" s="389"/>
      <c r="O29" s="389"/>
      <c r="P29" s="389"/>
      <c r="Q29" s="389"/>
      <c r="R29" s="389"/>
      <c r="S29" s="389"/>
      <c r="T29" s="389"/>
      <c r="U29" s="389"/>
      <c r="V29" s="389"/>
      <c r="W29" s="389"/>
      <c r="X29" s="389"/>
      <c r="Y29" s="389"/>
      <c r="Z29" s="389"/>
      <c r="AA29" s="389"/>
      <c r="AB29" s="389"/>
      <c r="AC29" s="389"/>
      <c r="AD29" s="389"/>
      <c r="AE29" s="389"/>
      <c r="AF29" s="389"/>
      <c r="AG29" s="389"/>
      <c r="AH29" s="389"/>
      <c r="AI29" s="389"/>
      <c r="AJ29" s="389"/>
      <c r="AK29" s="389"/>
      <c r="AL29" s="389"/>
      <c r="AM29" s="389"/>
      <c r="AN29" s="389"/>
      <c r="AO29" s="389"/>
      <c r="AP29" s="389"/>
      <c r="AQ29" s="389"/>
      <c r="AR29" s="389"/>
      <c r="AS29" s="389"/>
      <c r="AT29" s="389"/>
      <c r="AU29" s="389"/>
      <c r="AV29" s="389"/>
      <c r="AW29" s="389"/>
      <c r="AX29" s="389"/>
      <c r="AY29" s="389"/>
      <c r="AZ29" s="389"/>
      <c r="BA29" s="389"/>
      <c r="BB29" s="389"/>
      <c r="BC29" s="389"/>
      <c r="BD29" s="389"/>
      <c r="BE29" s="389"/>
      <c r="BF29" s="389"/>
      <c r="BG29" s="389"/>
      <c r="BH29" s="389"/>
      <c r="BI29" s="389"/>
      <c r="BJ29" s="389"/>
      <c r="BK29" s="389"/>
      <c r="BL29" s="389"/>
      <c r="BM29" s="389"/>
      <c r="BN29" s="389"/>
      <c r="BO29" s="389"/>
      <c r="BP29" s="389"/>
      <c r="BQ29" s="389"/>
      <c r="BR29" s="389"/>
      <c r="BS29" s="389"/>
      <c r="BT29" s="389"/>
      <c r="BU29" s="389"/>
      <c r="BV29" s="389"/>
      <c r="BW29" s="389"/>
      <c r="BX29" s="389"/>
      <c r="BY29" s="389"/>
      <c r="BZ29" s="389"/>
      <c r="CA29" s="389"/>
      <c r="CB29" s="389"/>
      <c r="CC29" s="389"/>
      <c r="CD29" s="389"/>
      <c r="CE29" s="389"/>
      <c r="CF29" s="389"/>
      <c r="CG29" s="389"/>
      <c r="CH29" s="389"/>
      <c r="CI29" s="389"/>
      <c r="CJ29" s="389"/>
      <c r="CK29" s="389"/>
      <c r="CL29" s="389"/>
      <c r="CM29" s="389"/>
      <c r="CN29" s="389"/>
      <c r="CO29" s="389"/>
      <c r="CP29" s="389"/>
      <c r="CQ29" s="389"/>
      <c r="CR29" s="389"/>
      <c r="CS29" s="389"/>
      <c r="CT29" s="389"/>
      <c r="CU29" s="389"/>
      <c r="CV29" s="389"/>
      <c r="CW29" s="389"/>
      <c r="CX29" s="389"/>
      <c r="CY29" s="389"/>
      <c r="CZ29" s="389"/>
      <c r="DA29" s="389"/>
      <c r="DB29" s="389"/>
      <c r="DC29" s="389"/>
      <c r="DD29" s="389"/>
      <c r="DE29" s="389"/>
      <c r="DF29" s="389"/>
      <c r="DG29" s="389"/>
      <c r="DH29" s="389"/>
      <c r="DI29" s="389"/>
      <c r="DJ29" s="389"/>
      <c r="DK29" s="389"/>
      <c r="DL29" s="389"/>
      <c r="DM29" s="389"/>
      <c r="DN29" s="389"/>
      <c r="DO29" s="389"/>
      <c r="DP29" s="389"/>
      <c r="DQ29" s="389"/>
      <c r="DR29" s="389"/>
      <c r="DS29" s="389"/>
      <c r="DT29" s="389"/>
      <c r="DU29" s="389"/>
      <c r="DV29" s="389"/>
      <c r="DW29" s="389"/>
      <c r="DX29" s="389"/>
      <c r="DY29" s="389"/>
      <c r="DZ29" s="389"/>
      <c r="EA29" s="389"/>
      <c r="EB29" s="389"/>
      <c r="EC29" s="389"/>
      <c r="ED29" s="389"/>
      <c r="EE29" s="389"/>
      <c r="EF29" s="389"/>
      <c r="EG29" s="389"/>
      <c r="EH29" s="389"/>
      <c r="EI29" s="389"/>
      <c r="EJ29" s="389"/>
      <c r="EK29" s="389"/>
      <c r="EL29" s="389"/>
      <c r="EM29" s="389"/>
      <c r="EN29" s="389"/>
      <c r="EO29" s="389"/>
      <c r="EP29" s="389"/>
      <c r="EQ29" s="389"/>
      <c r="ER29" s="389"/>
      <c r="ES29" s="389"/>
      <c r="ET29" s="389"/>
      <c r="EU29" s="389"/>
      <c r="EV29" s="389"/>
      <c r="EW29" s="389"/>
      <c r="EX29" s="389"/>
      <c r="EY29" s="389"/>
      <c r="EZ29" s="389"/>
      <c r="FA29" s="389"/>
      <c r="FB29" s="389"/>
      <c r="FC29" s="389"/>
      <c r="FD29" s="389"/>
      <c r="FE29" s="389"/>
      <c r="FF29" s="389"/>
      <c r="FG29" s="389"/>
      <c r="FH29" s="389"/>
      <c r="FI29" s="389"/>
      <c r="FJ29" s="389"/>
      <c r="FK29" s="389"/>
      <c r="FL29" s="389"/>
      <c r="FM29" s="389"/>
      <c r="FN29" s="389"/>
      <c r="FO29" s="389"/>
      <c r="FP29" s="389"/>
      <c r="FQ29" s="389"/>
      <c r="FR29" s="389"/>
      <c r="FS29" s="389"/>
      <c r="FT29" s="389"/>
      <c r="FU29" s="389"/>
      <c r="FV29" s="389"/>
      <c r="FW29" s="389"/>
      <c r="FX29" s="389"/>
      <c r="FY29" s="389"/>
      <c r="FZ29" s="389"/>
      <c r="GA29" s="389"/>
      <c r="GB29" s="389"/>
      <c r="GC29" s="389"/>
      <c r="GD29" s="389"/>
      <c r="GE29" s="389"/>
      <c r="GF29" s="389"/>
      <c r="GG29" s="389"/>
      <c r="GH29" s="389"/>
      <c r="GI29" s="389"/>
      <c r="GJ29" s="389"/>
      <c r="GK29" s="389"/>
      <c r="GL29" s="389"/>
      <c r="GM29" s="389"/>
      <c r="GN29" s="389"/>
      <c r="GO29" s="389"/>
      <c r="GP29" s="389"/>
      <c r="GQ29" s="389"/>
      <c r="GR29" s="389"/>
      <c r="GS29" s="389"/>
      <c r="GT29" s="389"/>
      <c r="GU29" s="389"/>
      <c r="GV29" s="389"/>
      <c r="GW29" s="389"/>
      <c r="GX29" s="389"/>
      <c r="GY29" s="389"/>
      <c r="GZ29" s="389"/>
      <c r="HA29" s="389"/>
      <c r="HB29" s="389"/>
      <c r="HC29" s="389"/>
      <c r="HD29" s="389"/>
      <c r="HE29" s="389"/>
      <c r="HF29" s="389"/>
      <c r="HG29" s="389"/>
      <c r="HH29" s="389"/>
      <c r="HI29" s="389"/>
      <c r="HJ29" s="389"/>
      <c r="HK29" s="389"/>
      <c r="HL29" s="389"/>
      <c r="HM29" s="389"/>
      <c r="HN29" s="389"/>
      <c r="HO29" s="389"/>
      <c r="HP29" s="389"/>
      <c r="HQ29" s="389"/>
      <c r="HR29" s="389"/>
      <c r="HS29" s="389"/>
      <c r="HT29" s="389"/>
      <c r="HU29" s="389"/>
      <c r="HV29" s="389"/>
      <c r="HW29" s="389"/>
      <c r="HX29" s="389"/>
      <c r="HY29" s="389"/>
      <c r="HZ29" s="389"/>
      <c r="IA29" s="389"/>
      <c r="IB29" s="389"/>
      <c r="IC29" s="389"/>
      <c r="ID29" s="389"/>
      <c r="IE29" s="389"/>
      <c r="IF29" s="389"/>
      <c r="IG29" s="389"/>
      <c r="IH29" s="389"/>
      <c r="II29" s="389"/>
      <c r="IJ29" s="389"/>
      <c r="IK29" s="389"/>
      <c r="IL29" s="389"/>
      <c r="IM29" s="389"/>
      <c r="IN29" s="389"/>
      <c r="IO29" s="389"/>
      <c r="IP29" s="389"/>
      <c r="IQ29" s="389"/>
      <c r="IR29" s="389"/>
      <c r="IS29" s="389"/>
      <c r="IT29" s="389"/>
      <c r="IU29" s="389"/>
    </row>
    <row r="30" spans="1:255">
      <c r="A30" s="388" t="s">
        <v>85</v>
      </c>
      <c r="B30" s="366"/>
      <c r="C30" s="366">
        <v>179336</v>
      </c>
      <c r="D30" s="391"/>
      <c r="E30" s="366">
        <v>54016</v>
      </c>
      <c r="F30" s="391">
        <f t="shared" si="1"/>
        <v>332.005331753555</v>
      </c>
      <c r="G30" s="389"/>
      <c r="H30" s="389"/>
      <c r="I30" s="389"/>
      <c r="J30" s="389"/>
      <c r="K30" s="389"/>
      <c r="L30" s="389"/>
      <c r="M30" s="389"/>
      <c r="N30" s="389"/>
      <c r="O30" s="389"/>
      <c r="P30" s="389"/>
      <c r="Q30" s="389"/>
      <c r="R30" s="389"/>
      <c r="S30" s="389"/>
      <c r="T30" s="389"/>
      <c r="U30" s="389"/>
      <c r="V30" s="389"/>
      <c r="W30" s="389"/>
      <c r="X30" s="389"/>
      <c r="Y30" s="389"/>
      <c r="Z30" s="389"/>
      <c r="AA30" s="389"/>
      <c r="AB30" s="389"/>
      <c r="AC30" s="389"/>
      <c r="AD30" s="389"/>
      <c r="AE30" s="389"/>
      <c r="AF30" s="389"/>
      <c r="AG30" s="389"/>
      <c r="AH30" s="389"/>
      <c r="AI30" s="389"/>
      <c r="AJ30" s="389"/>
      <c r="AK30" s="389"/>
      <c r="AL30" s="389"/>
      <c r="AM30" s="389"/>
      <c r="AN30" s="389"/>
      <c r="AO30" s="389"/>
      <c r="AP30" s="389"/>
      <c r="AQ30" s="389"/>
      <c r="AR30" s="389"/>
      <c r="AS30" s="389"/>
      <c r="AT30" s="389"/>
      <c r="AU30" s="389"/>
      <c r="AV30" s="389"/>
      <c r="AW30" s="389"/>
      <c r="AX30" s="389"/>
      <c r="AY30" s="389"/>
      <c r="AZ30" s="389"/>
      <c r="BA30" s="389"/>
      <c r="BB30" s="389"/>
      <c r="BC30" s="389"/>
      <c r="BD30" s="389"/>
      <c r="BE30" s="389"/>
      <c r="BF30" s="389"/>
      <c r="BG30" s="389"/>
      <c r="BH30" s="389"/>
      <c r="BI30" s="389"/>
      <c r="BJ30" s="389"/>
      <c r="BK30" s="389"/>
      <c r="BL30" s="389"/>
      <c r="BM30" s="389"/>
      <c r="BN30" s="389"/>
      <c r="BO30" s="389"/>
      <c r="BP30" s="389"/>
      <c r="BQ30" s="389"/>
      <c r="BR30" s="389"/>
      <c r="BS30" s="389"/>
      <c r="BT30" s="389"/>
      <c r="BU30" s="389"/>
      <c r="BV30" s="389"/>
      <c r="BW30" s="389"/>
      <c r="BX30" s="389"/>
      <c r="BY30" s="389"/>
      <c r="BZ30" s="389"/>
      <c r="CA30" s="389"/>
      <c r="CB30" s="389"/>
      <c r="CC30" s="389"/>
      <c r="CD30" s="389"/>
      <c r="CE30" s="389"/>
      <c r="CF30" s="389"/>
      <c r="CG30" s="389"/>
      <c r="CH30" s="389"/>
      <c r="CI30" s="389"/>
      <c r="CJ30" s="389"/>
      <c r="CK30" s="389"/>
      <c r="CL30" s="389"/>
      <c r="CM30" s="389"/>
      <c r="CN30" s="389"/>
      <c r="CO30" s="389"/>
      <c r="CP30" s="389"/>
      <c r="CQ30" s="389"/>
      <c r="CR30" s="389"/>
      <c r="CS30" s="389"/>
      <c r="CT30" s="389"/>
      <c r="CU30" s="389"/>
      <c r="CV30" s="389"/>
      <c r="CW30" s="389"/>
      <c r="CX30" s="389"/>
      <c r="CY30" s="389"/>
      <c r="CZ30" s="389"/>
      <c r="DA30" s="389"/>
      <c r="DB30" s="389"/>
      <c r="DC30" s="389"/>
      <c r="DD30" s="389"/>
      <c r="DE30" s="389"/>
      <c r="DF30" s="389"/>
      <c r="DG30" s="389"/>
      <c r="DH30" s="389"/>
      <c r="DI30" s="389"/>
      <c r="DJ30" s="389"/>
      <c r="DK30" s="389"/>
      <c r="DL30" s="389"/>
      <c r="DM30" s="389"/>
      <c r="DN30" s="389"/>
      <c r="DO30" s="389"/>
      <c r="DP30" s="389"/>
      <c r="DQ30" s="389"/>
      <c r="DR30" s="389"/>
      <c r="DS30" s="389"/>
      <c r="DT30" s="389"/>
      <c r="DU30" s="389"/>
      <c r="DV30" s="389"/>
      <c r="DW30" s="389"/>
      <c r="DX30" s="389"/>
      <c r="DY30" s="389"/>
      <c r="DZ30" s="389"/>
      <c r="EA30" s="389"/>
      <c r="EB30" s="389"/>
      <c r="EC30" s="389"/>
      <c r="ED30" s="389"/>
      <c r="EE30" s="389"/>
      <c r="EF30" s="389"/>
      <c r="EG30" s="389"/>
      <c r="EH30" s="389"/>
      <c r="EI30" s="389"/>
      <c r="EJ30" s="389"/>
      <c r="EK30" s="389"/>
      <c r="EL30" s="389"/>
      <c r="EM30" s="389"/>
      <c r="EN30" s="389"/>
      <c r="EO30" s="389"/>
      <c r="EP30" s="389"/>
      <c r="EQ30" s="389"/>
      <c r="ER30" s="389"/>
      <c r="ES30" s="389"/>
      <c r="ET30" s="389"/>
      <c r="EU30" s="389"/>
      <c r="EV30" s="389"/>
      <c r="EW30" s="389"/>
      <c r="EX30" s="389"/>
      <c r="EY30" s="389"/>
      <c r="EZ30" s="389"/>
      <c r="FA30" s="389"/>
      <c r="FB30" s="389"/>
      <c r="FC30" s="389"/>
      <c r="FD30" s="389"/>
      <c r="FE30" s="389"/>
      <c r="FF30" s="389"/>
      <c r="FG30" s="389"/>
      <c r="FH30" s="389"/>
      <c r="FI30" s="389"/>
      <c r="FJ30" s="389"/>
      <c r="FK30" s="389"/>
      <c r="FL30" s="389"/>
      <c r="FM30" s="389"/>
      <c r="FN30" s="389"/>
      <c r="FO30" s="389"/>
      <c r="FP30" s="389"/>
      <c r="FQ30" s="389"/>
      <c r="FR30" s="389"/>
      <c r="FS30" s="389"/>
      <c r="FT30" s="389"/>
      <c r="FU30" s="389"/>
      <c r="FV30" s="389"/>
      <c r="FW30" s="389"/>
      <c r="FX30" s="389"/>
      <c r="FY30" s="389"/>
      <c r="FZ30" s="389"/>
      <c r="GA30" s="389"/>
      <c r="GB30" s="389"/>
      <c r="GC30" s="389"/>
      <c r="GD30" s="389"/>
      <c r="GE30" s="389"/>
      <c r="GF30" s="389"/>
      <c r="GG30" s="389"/>
      <c r="GH30" s="389"/>
      <c r="GI30" s="389"/>
      <c r="GJ30" s="389"/>
      <c r="GK30" s="389"/>
      <c r="GL30" s="389"/>
      <c r="GM30" s="389"/>
      <c r="GN30" s="389"/>
      <c r="GO30" s="389"/>
      <c r="GP30" s="389"/>
      <c r="GQ30" s="389"/>
      <c r="GR30" s="389"/>
      <c r="GS30" s="389"/>
      <c r="GT30" s="389"/>
      <c r="GU30" s="389"/>
      <c r="GV30" s="389"/>
      <c r="GW30" s="389"/>
      <c r="GX30" s="389"/>
      <c r="GY30" s="389"/>
      <c r="GZ30" s="389"/>
      <c r="HA30" s="389"/>
      <c r="HB30" s="389"/>
      <c r="HC30" s="389"/>
      <c r="HD30" s="389"/>
      <c r="HE30" s="389"/>
      <c r="HF30" s="389"/>
      <c r="HG30" s="389"/>
      <c r="HH30" s="389"/>
      <c r="HI30" s="389"/>
      <c r="HJ30" s="389"/>
      <c r="HK30" s="389"/>
      <c r="HL30" s="389"/>
      <c r="HM30" s="389"/>
      <c r="HN30" s="389"/>
      <c r="HO30" s="389"/>
      <c r="HP30" s="389"/>
      <c r="HQ30" s="389"/>
      <c r="HR30" s="389"/>
      <c r="HS30" s="389"/>
      <c r="HT30" s="389"/>
      <c r="HU30" s="389"/>
      <c r="HV30" s="389"/>
      <c r="HW30" s="389"/>
      <c r="HX30" s="389"/>
      <c r="HY30" s="389"/>
      <c r="HZ30" s="389"/>
      <c r="IA30" s="389"/>
      <c r="IB30" s="389"/>
      <c r="IC30" s="389"/>
      <c r="ID30" s="389"/>
      <c r="IE30" s="389"/>
      <c r="IF30" s="389"/>
      <c r="IG30" s="389"/>
      <c r="IH30" s="389"/>
      <c r="II30" s="389"/>
      <c r="IJ30" s="389"/>
      <c r="IK30" s="389"/>
      <c r="IL30" s="389"/>
      <c r="IM30" s="389"/>
      <c r="IN30" s="389"/>
      <c r="IO30" s="389"/>
      <c r="IP30" s="389"/>
      <c r="IQ30" s="389"/>
      <c r="IR30" s="389"/>
      <c r="IS30" s="389"/>
      <c r="IT30" s="389"/>
      <c r="IU30" s="389"/>
    </row>
    <row r="31" spans="1:255">
      <c r="A31" s="388" t="s">
        <v>86</v>
      </c>
      <c r="B31" s="366"/>
      <c r="C31" s="366">
        <f>SUM(C32+C36+C37+C38+C39+C40)</f>
        <v>311433</v>
      </c>
      <c r="D31" s="391"/>
      <c r="E31" s="366">
        <f>SUM(E32+E36+E39+E40)</f>
        <v>259892</v>
      </c>
      <c r="F31" s="391">
        <f t="shared" si="1"/>
        <v>119.831699321257</v>
      </c>
      <c r="G31" s="389"/>
      <c r="H31" s="389"/>
      <c r="I31" s="389"/>
      <c r="J31" s="389"/>
      <c r="K31" s="389"/>
      <c r="L31" s="389"/>
      <c r="M31" s="389"/>
      <c r="N31" s="389"/>
      <c r="O31" s="389"/>
      <c r="P31" s="389"/>
      <c r="Q31" s="389"/>
      <c r="R31" s="389"/>
      <c r="S31" s="389"/>
      <c r="T31" s="389"/>
      <c r="U31" s="389"/>
      <c r="V31" s="389"/>
      <c r="W31" s="389"/>
      <c r="X31" s="389"/>
      <c r="Y31" s="389"/>
      <c r="Z31" s="389"/>
      <c r="AA31" s="389"/>
      <c r="AB31" s="389"/>
      <c r="AC31" s="389"/>
      <c r="AD31" s="389"/>
      <c r="AE31" s="389"/>
      <c r="AF31" s="389"/>
      <c r="AG31" s="389"/>
      <c r="AH31" s="389"/>
      <c r="AI31" s="389"/>
      <c r="AJ31" s="389"/>
      <c r="AK31" s="389"/>
      <c r="AL31" s="389"/>
      <c r="AM31" s="389"/>
      <c r="AN31" s="389"/>
      <c r="AO31" s="389"/>
      <c r="AP31" s="389"/>
      <c r="AQ31" s="389"/>
      <c r="AR31" s="389"/>
      <c r="AS31" s="389"/>
      <c r="AT31" s="389"/>
      <c r="AU31" s="389"/>
      <c r="AV31" s="389"/>
      <c r="AW31" s="389"/>
      <c r="AX31" s="389"/>
      <c r="AY31" s="389"/>
      <c r="AZ31" s="389"/>
      <c r="BA31" s="389"/>
      <c r="BB31" s="389"/>
      <c r="BC31" s="389"/>
      <c r="BD31" s="389"/>
      <c r="BE31" s="389"/>
      <c r="BF31" s="389"/>
      <c r="BG31" s="389"/>
      <c r="BH31" s="389"/>
      <c r="BI31" s="389"/>
      <c r="BJ31" s="389"/>
      <c r="BK31" s="389"/>
      <c r="BL31" s="389"/>
      <c r="BM31" s="389"/>
      <c r="BN31" s="389"/>
      <c r="BO31" s="389"/>
      <c r="BP31" s="389"/>
      <c r="BQ31" s="389"/>
      <c r="BR31" s="389"/>
      <c r="BS31" s="389"/>
      <c r="BT31" s="389"/>
      <c r="BU31" s="389"/>
      <c r="BV31" s="389"/>
      <c r="BW31" s="389"/>
      <c r="BX31" s="389"/>
      <c r="BY31" s="389"/>
      <c r="BZ31" s="389"/>
      <c r="CA31" s="389"/>
      <c r="CB31" s="389"/>
      <c r="CC31" s="389"/>
      <c r="CD31" s="389"/>
      <c r="CE31" s="389"/>
      <c r="CF31" s="389"/>
      <c r="CG31" s="389"/>
      <c r="CH31" s="389"/>
      <c r="CI31" s="389"/>
      <c r="CJ31" s="389"/>
      <c r="CK31" s="389"/>
      <c r="CL31" s="389"/>
      <c r="CM31" s="389"/>
      <c r="CN31" s="389"/>
      <c r="CO31" s="389"/>
      <c r="CP31" s="389"/>
      <c r="CQ31" s="389"/>
      <c r="CR31" s="389"/>
      <c r="CS31" s="389"/>
      <c r="CT31" s="389"/>
      <c r="CU31" s="389"/>
      <c r="CV31" s="389"/>
      <c r="CW31" s="389"/>
      <c r="CX31" s="389"/>
      <c r="CY31" s="389"/>
      <c r="CZ31" s="389"/>
      <c r="DA31" s="389"/>
      <c r="DB31" s="389"/>
      <c r="DC31" s="389"/>
      <c r="DD31" s="389"/>
      <c r="DE31" s="389"/>
      <c r="DF31" s="389"/>
      <c r="DG31" s="389"/>
      <c r="DH31" s="389"/>
      <c r="DI31" s="389"/>
      <c r="DJ31" s="389"/>
      <c r="DK31" s="389"/>
      <c r="DL31" s="389"/>
      <c r="DM31" s="389"/>
      <c r="DN31" s="389"/>
      <c r="DO31" s="389"/>
      <c r="DP31" s="389"/>
      <c r="DQ31" s="389"/>
      <c r="DR31" s="389"/>
      <c r="DS31" s="389"/>
      <c r="DT31" s="389"/>
      <c r="DU31" s="389"/>
      <c r="DV31" s="389"/>
      <c r="DW31" s="389"/>
      <c r="DX31" s="389"/>
      <c r="DY31" s="389"/>
      <c r="DZ31" s="389"/>
      <c r="EA31" s="389"/>
      <c r="EB31" s="389"/>
      <c r="EC31" s="389"/>
      <c r="ED31" s="389"/>
      <c r="EE31" s="389"/>
      <c r="EF31" s="389"/>
      <c r="EG31" s="389"/>
      <c r="EH31" s="389"/>
      <c r="EI31" s="389"/>
      <c r="EJ31" s="389"/>
      <c r="EK31" s="389"/>
      <c r="EL31" s="389"/>
      <c r="EM31" s="389"/>
      <c r="EN31" s="389"/>
      <c r="EO31" s="389"/>
      <c r="EP31" s="389"/>
      <c r="EQ31" s="389"/>
      <c r="ER31" s="389"/>
      <c r="ES31" s="389"/>
      <c r="ET31" s="389"/>
      <c r="EU31" s="389"/>
      <c r="EV31" s="389"/>
      <c r="EW31" s="389"/>
      <c r="EX31" s="389"/>
      <c r="EY31" s="389"/>
      <c r="EZ31" s="389"/>
      <c r="FA31" s="389"/>
      <c r="FB31" s="389"/>
      <c r="FC31" s="389"/>
      <c r="FD31" s="389"/>
      <c r="FE31" s="389"/>
      <c r="FF31" s="389"/>
      <c r="FG31" s="389"/>
      <c r="FH31" s="389"/>
      <c r="FI31" s="389"/>
      <c r="FJ31" s="389"/>
      <c r="FK31" s="389"/>
      <c r="FL31" s="389"/>
      <c r="FM31" s="389"/>
      <c r="FN31" s="389"/>
      <c r="FO31" s="389"/>
      <c r="FP31" s="389"/>
      <c r="FQ31" s="389"/>
      <c r="FR31" s="389"/>
      <c r="FS31" s="389"/>
      <c r="FT31" s="389"/>
      <c r="FU31" s="389"/>
      <c r="FV31" s="389"/>
      <c r="FW31" s="389"/>
      <c r="FX31" s="389"/>
      <c r="FY31" s="389"/>
      <c r="FZ31" s="389"/>
      <c r="GA31" s="389"/>
      <c r="GB31" s="389"/>
      <c r="GC31" s="389"/>
      <c r="GD31" s="389"/>
      <c r="GE31" s="389"/>
      <c r="GF31" s="389"/>
      <c r="GG31" s="389"/>
      <c r="GH31" s="389"/>
      <c r="GI31" s="389"/>
      <c r="GJ31" s="389"/>
      <c r="GK31" s="389"/>
      <c r="GL31" s="389"/>
      <c r="GM31" s="389"/>
      <c r="GN31" s="389"/>
      <c r="GO31" s="389"/>
      <c r="GP31" s="389"/>
      <c r="GQ31" s="389"/>
      <c r="GR31" s="389"/>
      <c r="GS31" s="389"/>
      <c r="GT31" s="389"/>
      <c r="GU31" s="389"/>
      <c r="GV31" s="389"/>
      <c r="GW31" s="389"/>
      <c r="GX31" s="389"/>
      <c r="GY31" s="389"/>
      <c r="GZ31" s="389"/>
      <c r="HA31" s="389"/>
      <c r="HB31" s="389"/>
      <c r="HC31" s="389"/>
      <c r="HD31" s="389"/>
      <c r="HE31" s="389"/>
      <c r="HF31" s="389"/>
      <c r="HG31" s="389"/>
      <c r="HH31" s="389"/>
      <c r="HI31" s="389"/>
      <c r="HJ31" s="389"/>
      <c r="HK31" s="389"/>
      <c r="HL31" s="389"/>
      <c r="HM31" s="389"/>
      <c r="HN31" s="389"/>
      <c r="HO31" s="389"/>
      <c r="HP31" s="389"/>
      <c r="HQ31" s="389"/>
      <c r="HR31" s="389"/>
      <c r="HS31" s="389"/>
      <c r="HT31" s="389"/>
      <c r="HU31" s="389"/>
      <c r="HV31" s="389"/>
      <c r="HW31" s="389"/>
      <c r="HX31" s="389"/>
      <c r="HY31" s="389"/>
      <c r="HZ31" s="389"/>
      <c r="IA31" s="389"/>
      <c r="IB31" s="389"/>
      <c r="IC31" s="389"/>
      <c r="ID31" s="389"/>
      <c r="IE31" s="389"/>
      <c r="IF31" s="389"/>
      <c r="IG31" s="389"/>
      <c r="IH31" s="389"/>
      <c r="II31" s="389"/>
      <c r="IJ31" s="389"/>
      <c r="IK31" s="389"/>
      <c r="IL31" s="389"/>
      <c r="IM31" s="389"/>
      <c r="IN31" s="389"/>
      <c r="IO31" s="389"/>
      <c r="IP31" s="389"/>
      <c r="IQ31" s="389"/>
      <c r="IR31" s="389"/>
      <c r="IS31" s="389"/>
      <c r="IT31" s="389"/>
      <c r="IU31" s="389"/>
    </row>
    <row r="32" spans="1:255">
      <c r="A32" s="390" t="s">
        <v>87</v>
      </c>
      <c r="B32" s="363"/>
      <c r="C32" s="363">
        <f>SUM(C33:C35)</f>
        <v>178363</v>
      </c>
      <c r="D32" s="392"/>
      <c r="E32" s="363">
        <v>143743</v>
      </c>
      <c r="F32" s="392">
        <f t="shared" si="1"/>
        <v>124.084651078661</v>
      </c>
    </row>
    <row r="33" spans="1:255">
      <c r="A33" s="390" t="s">
        <v>88</v>
      </c>
      <c r="B33" s="363"/>
      <c r="C33" s="363">
        <v>30869</v>
      </c>
      <c r="D33" s="392"/>
      <c r="E33" s="363">
        <v>30869</v>
      </c>
      <c r="F33" s="392">
        <f t="shared" si="1"/>
        <v>100</v>
      </c>
    </row>
    <row r="34" spans="1:255">
      <c r="A34" s="390" t="s">
        <v>89</v>
      </c>
      <c r="B34" s="363"/>
      <c r="C34" s="363">
        <v>121118</v>
      </c>
      <c r="D34" s="392"/>
      <c r="E34" s="363">
        <v>94943</v>
      </c>
      <c r="F34" s="392">
        <f t="shared" si="1"/>
        <v>127.569173082797</v>
      </c>
    </row>
    <row r="35" spans="1:255">
      <c r="A35" s="390" t="s">
        <v>90</v>
      </c>
      <c r="B35" s="363"/>
      <c r="C35" s="363">
        <v>26376</v>
      </c>
      <c r="D35" s="392"/>
      <c r="E35" s="363">
        <v>17931</v>
      </c>
      <c r="F35" s="392">
        <f t="shared" si="1"/>
        <v>147.097205956165</v>
      </c>
    </row>
    <row r="36" spans="1:255">
      <c r="A36" s="390" t="s">
        <v>91</v>
      </c>
      <c r="B36" s="363"/>
      <c r="C36" s="363">
        <v>50070</v>
      </c>
      <c r="D36" s="392"/>
      <c r="E36" s="363">
        <v>46149</v>
      </c>
      <c r="F36" s="392">
        <f t="shared" si="1"/>
        <v>108.496392121173</v>
      </c>
    </row>
    <row r="37" spans="1:255">
      <c r="A37" s="393" t="s">
        <v>92</v>
      </c>
      <c r="B37" s="363"/>
      <c r="C37" s="363"/>
      <c r="D37" s="394"/>
      <c r="E37" s="363"/>
      <c r="F37" s="394"/>
      <c r="G37" s="372"/>
      <c r="H37" s="372"/>
      <c r="I37" s="372"/>
      <c r="J37" s="372"/>
      <c r="K37" s="372"/>
      <c r="L37" s="372"/>
      <c r="M37" s="372"/>
      <c r="N37" s="372"/>
      <c r="O37" s="372"/>
      <c r="P37" s="372"/>
      <c r="Q37" s="372"/>
      <c r="R37" s="372"/>
      <c r="S37" s="372"/>
      <c r="T37" s="372"/>
      <c r="U37" s="372"/>
      <c r="V37" s="372"/>
      <c r="W37" s="372"/>
      <c r="X37" s="372"/>
      <c r="Y37" s="372"/>
      <c r="Z37" s="372"/>
      <c r="AA37" s="372"/>
      <c r="AB37" s="372"/>
      <c r="AC37" s="372"/>
      <c r="AD37" s="372"/>
      <c r="AE37" s="372"/>
      <c r="AF37" s="372"/>
      <c r="AG37" s="372"/>
      <c r="AH37" s="372"/>
      <c r="AI37" s="372"/>
      <c r="AJ37" s="372"/>
      <c r="AK37" s="372"/>
      <c r="AL37" s="372"/>
      <c r="AM37" s="372"/>
      <c r="AN37" s="372"/>
      <c r="AO37" s="372"/>
      <c r="AP37" s="372"/>
      <c r="AQ37" s="372"/>
      <c r="AR37" s="372"/>
      <c r="AS37" s="372"/>
      <c r="AT37" s="372"/>
      <c r="AU37" s="372"/>
      <c r="AV37" s="372"/>
      <c r="AW37" s="372"/>
      <c r="AX37" s="372"/>
      <c r="AY37" s="372"/>
      <c r="AZ37" s="372"/>
      <c r="BA37" s="372"/>
      <c r="BB37" s="372"/>
      <c r="BC37" s="372"/>
      <c r="BD37" s="372"/>
      <c r="BE37" s="372"/>
      <c r="BF37" s="372"/>
      <c r="BG37" s="372"/>
      <c r="BH37" s="372"/>
      <c r="BI37" s="372"/>
      <c r="BJ37" s="372"/>
      <c r="BK37" s="372"/>
      <c r="BL37" s="372"/>
      <c r="BM37" s="372"/>
      <c r="BN37" s="372"/>
      <c r="BO37" s="372"/>
      <c r="BP37" s="372"/>
      <c r="BQ37" s="372"/>
      <c r="BR37" s="372"/>
      <c r="BS37" s="372"/>
      <c r="BT37" s="372"/>
      <c r="BU37" s="372"/>
      <c r="BV37" s="372"/>
      <c r="BW37" s="372"/>
      <c r="BX37" s="372"/>
      <c r="BY37" s="372"/>
      <c r="BZ37" s="372"/>
      <c r="CA37" s="372"/>
      <c r="CB37" s="372"/>
      <c r="CC37" s="372"/>
      <c r="CD37" s="372"/>
      <c r="CE37" s="372"/>
      <c r="CF37" s="372"/>
      <c r="CG37" s="372"/>
      <c r="CH37" s="372"/>
      <c r="CI37" s="372"/>
      <c r="CJ37" s="372"/>
      <c r="CK37" s="372"/>
      <c r="CL37" s="372"/>
      <c r="CM37" s="372"/>
      <c r="CN37" s="372"/>
      <c r="CO37" s="372"/>
      <c r="CP37" s="372"/>
      <c r="CQ37" s="372"/>
      <c r="CR37" s="372"/>
      <c r="CS37" s="372"/>
      <c r="CT37" s="372"/>
      <c r="CU37" s="372"/>
      <c r="CV37" s="372"/>
      <c r="CW37" s="372"/>
      <c r="CX37" s="372"/>
      <c r="CY37" s="372"/>
      <c r="CZ37" s="372"/>
      <c r="DA37" s="372"/>
      <c r="DB37" s="372"/>
      <c r="DC37" s="372"/>
      <c r="DD37" s="372"/>
      <c r="DE37" s="372"/>
      <c r="DF37" s="372"/>
      <c r="DG37" s="372"/>
      <c r="DH37" s="372"/>
      <c r="DI37" s="372"/>
      <c r="DJ37" s="372"/>
      <c r="DK37" s="372"/>
      <c r="DL37" s="372"/>
      <c r="DM37" s="372"/>
      <c r="DN37" s="372"/>
      <c r="DO37" s="372"/>
      <c r="DP37" s="372"/>
      <c r="DQ37" s="372"/>
      <c r="DR37" s="372"/>
      <c r="DS37" s="372"/>
      <c r="DT37" s="372"/>
      <c r="DU37" s="372"/>
      <c r="DV37" s="372"/>
      <c r="DW37" s="372"/>
      <c r="DX37" s="372"/>
      <c r="DY37" s="372"/>
      <c r="DZ37" s="372"/>
      <c r="EA37" s="372"/>
      <c r="EB37" s="372"/>
      <c r="EC37" s="372"/>
      <c r="ED37" s="372"/>
      <c r="EE37" s="372"/>
      <c r="EF37" s="372"/>
      <c r="EG37" s="372"/>
      <c r="EH37" s="372"/>
      <c r="EI37" s="372"/>
      <c r="EJ37" s="372"/>
      <c r="EK37" s="372"/>
      <c r="EL37" s="372"/>
      <c r="EM37" s="372"/>
      <c r="EN37" s="372"/>
      <c r="EO37" s="372"/>
      <c r="EP37" s="372"/>
      <c r="EQ37" s="372"/>
      <c r="ER37" s="372"/>
      <c r="ES37" s="372"/>
      <c r="ET37" s="372"/>
      <c r="EU37" s="372"/>
      <c r="EV37" s="372"/>
      <c r="EW37" s="372"/>
      <c r="EX37" s="372"/>
      <c r="EY37" s="372"/>
      <c r="EZ37" s="372"/>
      <c r="FA37" s="372"/>
      <c r="FB37" s="372"/>
      <c r="FC37" s="372"/>
      <c r="FD37" s="372"/>
      <c r="FE37" s="372"/>
      <c r="FF37" s="372"/>
      <c r="FG37" s="372"/>
      <c r="FH37" s="372"/>
      <c r="FI37" s="372"/>
      <c r="FJ37" s="372"/>
      <c r="FK37" s="372"/>
      <c r="FL37" s="372"/>
      <c r="FM37" s="372"/>
      <c r="FN37" s="372"/>
      <c r="FO37" s="372"/>
      <c r="FP37" s="372"/>
      <c r="FQ37" s="372"/>
      <c r="FR37" s="372"/>
      <c r="FS37" s="372"/>
      <c r="FT37" s="372"/>
      <c r="FU37" s="372"/>
      <c r="FV37" s="372"/>
      <c r="FW37" s="372"/>
      <c r="FX37" s="372"/>
      <c r="FY37" s="372"/>
      <c r="FZ37" s="372"/>
      <c r="GA37" s="372"/>
      <c r="GB37" s="372"/>
      <c r="GC37" s="372"/>
      <c r="GD37" s="372"/>
      <c r="GE37" s="372"/>
      <c r="GF37" s="372"/>
      <c r="GG37" s="372"/>
      <c r="GH37" s="372"/>
      <c r="GI37" s="372"/>
      <c r="GJ37" s="372"/>
      <c r="GK37" s="372"/>
      <c r="GL37" s="372"/>
      <c r="GM37" s="372"/>
      <c r="GN37" s="372"/>
      <c r="GO37" s="372"/>
      <c r="GP37" s="372"/>
      <c r="GQ37" s="372"/>
      <c r="GR37" s="372"/>
      <c r="GS37" s="372"/>
      <c r="GT37" s="372"/>
      <c r="GU37" s="372"/>
      <c r="GV37" s="372"/>
      <c r="GW37" s="372"/>
      <c r="GX37" s="372"/>
      <c r="GY37" s="372"/>
      <c r="GZ37" s="372"/>
      <c r="HA37" s="372"/>
      <c r="HB37" s="372"/>
      <c r="HC37" s="372"/>
      <c r="HD37" s="372"/>
      <c r="HE37" s="372"/>
      <c r="HF37" s="372"/>
      <c r="HG37" s="372"/>
      <c r="HH37" s="372"/>
      <c r="HI37" s="372"/>
      <c r="HJ37" s="372"/>
      <c r="HK37" s="372"/>
      <c r="HL37" s="372"/>
      <c r="HM37" s="372"/>
      <c r="HN37" s="372"/>
      <c r="HO37" s="372"/>
      <c r="HP37" s="372"/>
      <c r="HQ37" s="372"/>
      <c r="HR37" s="372"/>
      <c r="HS37" s="372"/>
      <c r="HT37" s="372"/>
      <c r="HU37" s="372"/>
      <c r="HV37" s="372"/>
      <c r="HW37" s="372"/>
      <c r="HX37" s="372"/>
      <c r="HY37" s="372"/>
      <c r="HZ37" s="372"/>
      <c r="IA37" s="372"/>
      <c r="IB37" s="372"/>
      <c r="IC37" s="372"/>
      <c r="ID37" s="372"/>
      <c r="IE37" s="372"/>
      <c r="IF37" s="372"/>
      <c r="IG37" s="372"/>
      <c r="IH37" s="372"/>
      <c r="II37" s="372"/>
      <c r="IJ37" s="372"/>
      <c r="IK37" s="372"/>
      <c r="IL37" s="372"/>
      <c r="IM37" s="372"/>
      <c r="IN37" s="372"/>
      <c r="IO37" s="372"/>
      <c r="IP37" s="372"/>
      <c r="IQ37" s="372"/>
      <c r="IR37" s="372"/>
      <c r="IS37" s="372"/>
      <c r="IT37" s="372"/>
      <c r="IU37" s="372"/>
    </row>
    <row r="38" spans="1:255">
      <c r="A38" s="393" t="s">
        <v>93</v>
      </c>
      <c r="B38" s="363"/>
      <c r="C38" s="363"/>
      <c r="D38" s="394"/>
      <c r="E38" s="363"/>
      <c r="F38" s="394"/>
      <c r="G38" s="372"/>
      <c r="H38" s="372"/>
      <c r="I38" s="372"/>
      <c r="J38" s="372"/>
      <c r="K38" s="372"/>
      <c r="L38" s="372"/>
      <c r="M38" s="372"/>
      <c r="N38" s="372"/>
      <c r="O38" s="372"/>
      <c r="P38" s="372"/>
      <c r="Q38" s="372"/>
      <c r="R38" s="372"/>
      <c r="S38" s="372"/>
      <c r="T38" s="372"/>
      <c r="U38" s="372"/>
      <c r="V38" s="372"/>
      <c r="W38" s="372"/>
      <c r="X38" s="372"/>
      <c r="Y38" s="372"/>
      <c r="Z38" s="372"/>
      <c r="AA38" s="372"/>
      <c r="AB38" s="372"/>
      <c r="AC38" s="372"/>
      <c r="AD38" s="372"/>
      <c r="AE38" s="372"/>
      <c r="AF38" s="372"/>
      <c r="AG38" s="372"/>
      <c r="AH38" s="372"/>
      <c r="AI38" s="372"/>
      <c r="AJ38" s="372"/>
      <c r="AK38" s="372"/>
      <c r="AL38" s="372"/>
      <c r="AM38" s="372"/>
      <c r="AN38" s="372"/>
      <c r="AO38" s="372"/>
      <c r="AP38" s="372"/>
      <c r="AQ38" s="372"/>
      <c r="AR38" s="372"/>
      <c r="AS38" s="372"/>
      <c r="AT38" s="372"/>
      <c r="AU38" s="372"/>
      <c r="AV38" s="372"/>
      <c r="AW38" s="372"/>
      <c r="AX38" s="372"/>
      <c r="AY38" s="372"/>
      <c r="AZ38" s="372"/>
      <c r="BA38" s="372"/>
      <c r="BB38" s="372"/>
      <c r="BC38" s="372"/>
      <c r="BD38" s="372"/>
      <c r="BE38" s="372"/>
      <c r="BF38" s="372"/>
      <c r="BG38" s="372"/>
      <c r="BH38" s="372"/>
      <c r="BI38" s="372"/>
      <c r="BJ38" s="372"/>
      <c r="BK38" s="372"/>
      <c r="BL38" s="372"/>
      <c r="BM38" s="372"/>
      <c r="BN38" s="372"/>
      <c r="BO38" s="372"/>
      <c r="BP38" s="372"/>
      <c r="BQ38" s="372"/>
      <c r="BR38" s="372"/>
      <c r="BS38" s="372"/>
      <c r="BT38" s="372"/>
      <c r="BU38" s="372"/>
      <c r="BV38" s="372"/>
      <c r="BW38" s="372"/>
      <c r="BX38" s="372"/>
      <c r="BY38" s="372"/>
      <c r="BZ38" s="372"/>
      <c r="CA38" s="372"/>
      <c r="CB38" s="372"/>
      <c r="CC38" s="372"/>
      <c r="CD38" s="372"/>
      <c r="CE38" s="372"/>
      <c r="CF38" s="372"/>
      <c r="CG38" s="372"/>
      <c r="CH38" s="372"/>
      <c r="CI38" s="372"/>
      <c r="CJ38" s="372"/>
      <c r="CK38" s="372"/>
      <c r="CL38" s="372"/>
      <c r="CM38" s="372"/>
      <c r="CN38" s="372"/>
      <c r="CO38" s="372"/>
      <c r="CP38" s="372"/>
      <c r="CQ38" s="372"/>
      <c r="CR38" s="372"/>
      <c r="CS38" s="372"/>
      <c r="CT38" s="372"/>
      <c r="CU38" s="372"/>
      <c r="CV38" s="372"/>
      <c r="CW38" s="372"/>
      <c r="CX38" s="372"/>
      <c r="CY38" s="372"/>
      <c r="CZ38" s="372"/>
      <c r="DA38" s="372"/>
      <c r="DB38" s="372"/>
      <c r="DC38" s="372"/>
      <c r="DD38" s="372"/>
      <c r="DE38" s="372"/>
      <c r="DF38" s="372"/>
      <c r="DG38" s="372"/>
      <c r="DH38" s="372"/>
      <c r="DI38" s="372"/>
      <c r="DJ38" s="372"/>
      <c r="DK38" s="372"/>
      <c r="DL38" s="372"/>
      <c r="DM38" s="372"/>
      <c r="DN38" s="372"/>
      <c r="DO38" s="372"/>
      <c r="DP38" s="372"/>
      <c r="DQ38" s="372"/>
      <c r="DR38" s="372"/>
      <c r="DS38" s="372"/>
      <c r="DT38" s="372"/>
      <c r="DU38" s="372"/>
      <c r="DV38" s="372"/>
      <c r="DW38" s="372"/>
      <c r="DX38" s="372"/>
      <c r="DY38" s="372"/>
      <c r="DZ38" s="372"/>
      <c r="EA38" s="372"/>
      <c r="EB38" s="372"/>
      <c r="EC38" s="372"/>
      <c r="ED38" s="372"/>
      <c r="EE38" s="372"/>
      <c r="EF38" s="372"/>
      <c r="EG38" s="372"/>
      <c r="EH38" s="372"/>
      <c r="EI38" s="372"/>
      <c r="EJ38" s="372"/>
      <c r="EK38" s="372"/>
      <c r="EL38" s="372"/>
      <c r="EM38" s="372"/>
      <c r="EN38" s="372"/>
      <c r="EO38" s="372"/>
      <c r="EP38" s="372"/>
      <c r="EQ38" s="372"/>
      <c r="ER38" s="372"/>
      <c r="ES38" s="372"/>
      <c r="ET38" s="372"/>
      <c r="EU38" s="372"/>
      <c r="EV38" s="372"/>
      <c r="EW38" s="372"/>
      <c r="EX38" s="372"/>
      <c r="EY38" s="372"/>
      <c r="EZ38" s="372"/>
      <c r="FA38" s="372"/>
      <c r="FB38" s="372"/>
      <c r="FC38" s="372"/>
      <c r="FD38" s="372"/>
      <c r="FE38" s="372"/>
      <c r="FF38" s="372"/>
      <c r="FG38" s="372"/>
      <c r="FH38" s="372"/>
      <c r="FI38" s="372"/>
      <c r="FJ38" s="372"/>
      <c r="FK38" s="372"/>
      <c r="FL38" s="372"/>
      <c r="FM38" s="372"/>
      <c r="FN38" s="372"/>
      <c r="FO38" s="372"/>
      <c r="FP38" s="372"/>
      <c r="FQ38" s="372"/>
      <c r="FR38" s="372"/>
      <c r="FS38" s="372"/>
      <c r="FT38" s="372"/>
      <c r="FU38" s="372"/>
      <c r="FV38" s="372"/>
      <c r="FW38" s="372"/>
      <c r="FX38" s="372"/>
      <c r="FY38" s="372"/>
      <c r="FZ38" s="372"/>
      <c r="GA38" s="372"/>
      <c r="GB38" s="372"/>
      <c r="GC38" s="372"/>
      <c r="GD38" s="372"/>
      <c r="GE38" s="372"/>
      <c r="GF38" s="372"/>
      <c r="GG38" s="372"/>
      <c r="GH38" s="372"/>
      <c r="GI38" s="372"/>
      <c r="GJ38" s="372"/>
      <c r="GK38" s="372"/>
      <c r="GL38" s="372"/>
      <c r="GM38" s="372"/>
      <c r="GN38" s="372"/>
      <c r="GO38" s="372"/>
      <c r="GP38" s="372"/>
      <c r="GQ38" s="372"/>
      <c r="GR38" s="372"/>
      <c r="GS38" s="372"/>
      <c r="GT38" s="372"/>
      <c r="GU38" s="372"/>
      <c r="GV38" s="372"/>
      <c r="GW38" s="372"/>
      <c r="GX38" s="372"/>
      <c r="GY38" s="372"/>
      <c r="GZ38" s="372"/>
      <c r="HA38" s="372"/>
      <c r="HB38" s="372"/>
      <c r="HC38" s="372"/>
      <c r="HD38" s="372"/>
      <c r="HE38" s="372"/>
      <c r="HF38" s="372"/>
      <c r="HG38" s="372"/>
      <c r="HH38" s="372"/>
      <c r="HI38" s="372"/>
      <c r="HJ38" s="372"/>
      <c r="HK38" s="372"/>
      <c r="HL38" s="372"/>
      <c r="HM38" s="372"/>
      <c r="HN38" s="372"/>
      <c r="HO38" s="372"/>
      <c r="HP38" s="372"/>
      <c r="HQ38" s="372"/>
      <c r="HR38" s="372"/>
      <c r="HS38" s="372"/>
      <c r="HT38" s="372"/>
      <c r="HU38" s="372"/>
      <c r="HV38" s="372"/>
      <c r="HW38" s="372"/>
      <c r="HX38" s="372"/>
      <c r="HY38" s="372"/>
      <c r="HZ38" s="372"/>
      <c r="IA38" s="372"/>
      <c r="IB38" s="372"/>
      <c r="IC38" s="372"/>
      <c r="ID38" s="372"/>
      <c r="IE38" s="372"/>
      <c r="IF38" s="372"/>
      <c r="IG38" s="372"/>
      <c r="IH38" s="372"/>
      <c r="II38" s="372"/>
      <c r="IJ38" s="372"/>
      <c r="IK38" s="372"/>
      <c r="IL38" s="372"/>
      <c r="IM38" s="372"/>
      <c r="IN38" s="372"/>
      <c r="IO38" s="372"/>
      <c r="IP38" s="372"/>
      <c r="IQ38" s="372"/>
      <c r="IR38" s="372"/>
      <c r="IS38" s="372"/>
      <c r="IT38" s="372"/>
      <c r="IU38" s="372"/>
    </row>
    <row r="39" spans="1:255">
      <c r="A39" s="390" t="s">
        <v>94</v>
      </c>
      <c r="B39" s="363"/>
      <c r="C39" s="363">
        <v>40000</v>
      </c>
      <c r="D39" s="392"/>
      <c r="E39" s="363">
        <v>30000</v>
      </c>
      <c r="F39" s="392">
        <f t="shared" si="1"/>
        <v>133.333333333333</v>
      </c>
    </row>
    <row r="40" spans="1:255">
      <c r="A40" s="390" t="s">
        <v>95</v>
      </c>
      <c r="B40" s="363"/>
      <c r="C40" s="363">
        <v>43000</v>
      </c>
      <c r="D40" s="392"/>
      <c r="E40" s="363">
        <v>40000</v>
      </c>
      <c r="F40" s="392">
        <f t="shared" si="1"/>
        <v>107.5</v>
      </c>
    </row>
    <row r="41" spans="1:255">
      <c r="A41" s="384" t="s">
        <v>96</v>
      </c>
      <c r="B41" s="366">
        <f>B29</f>
        <v>439560</v>
      </c>
      <c r="C41" s="366">
        <f>C29+C30+C31</f>
        <v>930472</v>
      </c>
      <c r="D41" s="391">
        <f>C41/B41*100</f>
        <v>211.682591682592</v>
      </c>
      <c r="E41" s="366">
        <f>E29+E30+E31</f>
        <v>722549</v>
      </c>
      <c r="F41" s="391">
        <f t="shared" si="1"/>
        <v>128.776318284296</v>
      </c>
      <c r="G41" s="389"/>
      <c r="H41" s="389"/>
      <c r="I41" s="389"/>
      <c r="J41" s="389"/>
      <c r="K41" s="389"/>
      <c r="L41" s="389"/>
      <c r="M41" s="389"/>
      <c r="N41" s="389"/>
      <c r="O41" s="389"/>
      <c r="P41" s="389"/>
      <c r="Q41" s="389"/>
      <c r="R41" s="389"/>
      <c r="S41" s="389"/>
      <c r="T41" s="389"/>
      <c r="U41" s="389"/>
      <c r="V41" s="389"/>
      <c r="W41" s="389"/>
      <c r="X41" s="389"/>
      <c r="Y41" s="389"/>
      <c r="Z41" s="389"/>
      <c r="AA41" s="389"/>
      <c r="AB41" s="389"/>
      <c r="AC41" s="389"/>
      <c r="AD41" s="389"/>
      <c r="AE41" s="389"/>
      <c r="AF41" s="389"/>
      <c r="AG41" s="389"/>
      <c r="AH41" s="389"/>
      <c r="AI41" s="389"/>
      <c r="AJ41" s="389"/>
      <c r="AK41" s="389"/>
      <c r="AL41" s="389"/>
      <c r="AM41" s="389"/>
      <c r="AN41" s="389"/>
      <c r="AO41" s="389"/>
      <c r="AP41" s="389"/>
      <c r="AQ41" s="389"/>
      <c r="AR41" s="389"/>
      <c r="AS41" s="389"/>
      <c r="AT41" s="389"/>
      <c r="AU41" s="389"/>
      <c r="AV41" s="389"/>
      <c r="AW41" s="389"/>
      <c r="AX41" s="389"/>
      <c r="AY41" s="389"/>
      <c r="AZ41" s="389"/>
      <c r="BA41" s="389"/>
      <c r="BB41" s="389"/>
      <c r="BC41" s="389"/>
      <c r="BD41" s="389"/>
      <c r="BE41" s="389"/>
      <c r="BF41" s="389"/>
      <c r="BG41" s="389"/>
      <c r="BH41" s="389"/>
      <c r="BI41" s="389"/>
      <c r="BJ41" s="389"/>
      <c r="BK41" s="389"/>
      <c r="BL41" s="389"/>
      <c r="BM41" s="389"/>
      <c r="BN41" s="389"/>
      <c r="BO41" s="389"/>
      <c r="BP41" s="389"/>
      <c r="BQ41" s="389"/>
      <c r="BR41" s="389"/>
      <c r="BS41" s="389"/>
      <c r="BT41" s="389"/>
      <c r="BU41" s="389"/>
      <c r="BV41" s="389"/>
      <c r="BW41" s="389"/>
      <c r="BX41" s="389"/>
      <c r="BY41" s="389"/>
      <c r="BZ41" s="389"/>
      <c r="CA41" s="389"/>
      <c r="CB41" s="389"/>
      <c r="CC41" s="389"/>
      <c r="CD41" s="389"/>
      <c r="CE41" s="389"/>
      <c r="CF41" s="389"/>
      <c r="CG41" s="389"/>
      <c r="CH41" s="389"/>
      <c r="CI41" s="389"/>
      <c r="CJ41" s="389"/>
      <c r="CK41" s="389"/>
      <c r="CL41" s="389"/>
      <c r="CM41" s="389"/>
      <c r="CN41" s="389"/>
      <c r="CO41" s="389"/>
      <c r="CP41" s="389"/>
      <c r="CQ41" s="389"/>
      <c r="CR41" s="389"/>
      <c r="CS41" s="389"/>
      <c r="CT41" s="389"/>
      <c r="CU41" s="389"/>
      <c r="CV41" s="389"/>
      <c r="CW41" s="389"/>
      <c r="CX41" s="389"/>
      <c r="CY41" s="389"/>
      <c r="CZ41" s="389"/>
      <c r="DA41" s="389"/>
      <c r="DB41" s="389"/>
      <c r="DC41" s="389"/>
      <c r="DD41" s="389"/>
      <c r="DE41" s="389"/>
      <c r="DF41" s="389"/>
      <c r="DG41" s="389"/>
      <c r="DH41" s="389"/>
      <c r="DI41" s="389"/>
      <c r="DJ41" s="389"/>
      <c r="DK41" s="389"/>
      <c r="DL41" s="389"/>
      <c r="DM41" s="389"/>
      <c r="DN41" s="389"/>
      <c r="DO41" s="389"/>
      <c r="DP41" s="389"/>
      <c r="DQ41" s="389"/>
      <c r="DR41" s="389"/>
      <c r="DS41" s="389"/>
      <c r="DT41" s="389"/>
      <c r="DU41" s="389"/>
      <c r="DV41" s="389"/>
      <c r="DW41" s="389"/>
      <c r="DX41" s="389"/>
      <c r="DY41" s="389"/>
      <c r="DZ41" s="389"/>
      <c r="EA41" s="389"/>
      <c r="EB41" s="389"/>
      <c r="EC41" s="389"/>
      <c r="ED41" s="389"/>
      <c r="EE41" s="389"/>
      <c r="EF41" s="389"/>
      <c r="EG41" s="389"/>
      <c r="EH41" s="389"/>
      <c r="EI41" s="389"/>
      <c r="EJ41" s="389"/>
      <c r="EK41" s="389"/>
      <c r="EL41" s="389"/>
      <c r="EM41" s="389"/>
      <c r="EN41" s="389"/>
      <c r="EO41" s="389"/>
      <c r="EP41" s="389"/>
      <c r="EQ41" s="389"/>
      <c r="ER41" s="389"/>
      <c r="ES41" s="389"/>
      <c r="ET41" s="389"/>
      <c r="EU41" s="389"/>
      <c r="EV41" s="389"/>
      <c r="EW41" s="389"/>
      <c r="EX41" s="389"/>
      <c r="EY41" s="389"/>
      <c r="EZ41" s="389"/>
      <c r="FA41" s="389"/>
      <c r="FB41" s="389"/>
      <c r="FC41" s="389"/>
      <c r="FD41" s="389"/>
      <c r="FE41" s="389"/>
      <c r="FF41" s="389"/>
      <c r="FG41" s="389"/>
      <c r="FH41" s="389"/>
      <c r="FI41" s="389"/>
      <c r="FJ41" s="389"/>
      <c r="FK41" s="389"/>
      <c r="FL41" s="389"/>
      <c r="FM41" s="389"/>
      <c r="FN41" s="389"/>
      <c r="FO41" s="389"/>
      <c r="FP41" s="389"/>
      <c r="FQ41" s="389"/>
      <c r="FR41" s="389"/>
      <c r="FS41" s="389"/>
      <c r="FT41" s="389"/>
      <c r="FU41" s="389"/>
      <c r="FV41" s="389"/>
      <c r="FW41" s="389"/>
      <c r="FX41" s="389"/>
      <c r="FY41" s="389"/>
      <c r="FZ41" s="389"/>
      <c r="GA41" s="389"/>
      <c r="GB41" s="389"/>
      <c r="GC41" s="389"/>
      <c r="GD41" s="389"/>
      <c r="GE41" s="389"/>
      <c r="GF41" s="389"/>
      <c r="GG41" s="389"/>
      <c r="GH41" s="389"/>
      <c r="GI41" s="389"/>
      <c r="GJ41" s="389"/>
      <c r="GK41" s="389"/>
      <c r="GL41" s="389"/>
      <c r="GM41" s="389"/>
      <c r="GN41" s="389"/>
      <c r="GO41" s="389"/>
      <c r="GP41" s="389"/>
      <c r="GQ41" s="389"/>
      <c r="GR41" s="389"/>
      <c r="GS41" s="389"/>
      <c r="GT41" s="389"/>
      <c r="GU41" s="389"/>
      <c r="GV41" s="389"/>
      <c r="GW41" s="389"/>
      <c r="GX41" s="389"/>
      <c r="GY41" s="389"/>
      <c r="GZ41" s="389"/>
      <c r="HA41" s="389"/>
      <c r="HB41" s="389"/>
      <c r="HC41" s="389"/>
      <c r="HD41" s="389"/>
      <c r="HE41" s="389"/>
      <c r="HF41" s="389"/>
      <c r="HG41" s="389"/>
      <c r="HH41" s="389"/>
      <c r="HI41" s="389"/>
      <c r="HJ41" s="389"/>
      <c r="HK41" s="389"/>
      <c r="HL41" s="389"/>
      <c r="HM41" s="389"/>
      <c r="HN41" s="389"/>
      <c r="HO41" s="389"/>
      <c r="HP41" s="389"/>
      <c r="HQ41" s="389"/>
      <c r="HR41" s="389"/>
      <c r="HS41" s="389"/>
      <c r="HT41" s="389"/>
      <c r="HU41" s="389"/>
      <c r="HV41" s="389"/>
      <c r="HW41" s="389"/>
      <c r="HX41" s="389"/>
      <c r="HY41" s="389"/>
      <c r="HZ41" s="389"/>
      <c r="IA41" s="389"/>
      <c r="IB41" s="389"/>
      <c r="IC41" s="389"/>
      <c r="ID41" s="389"/>
      <c r="IE41" s="389"/>
      <c r="IF41" s="389"/>
      <c r="IG41" s="389"/>
      <c r="IH41" s="389"/>
      <c r="II41" s="389"/>
      <c r="IJ41" s="389"/>
      <c r="IK41" s="389"/>
      <c r="IL41" s="389"/>
      <c r="IM41" s="389"/>
      <c r="IN41" s="389"/>
      <c r="IO41" s="389"/>
      <c r="IP41" s="389"/>
      <c r="IQ41" s="389"/>
      <c r="IR41" s="389"/>
      <c r="IS41" s="389"/>
      <c r="IT41" s="389"/>
      <c r="IU41" s="389"/>
    </row>
  </sheetData>
  <sheetProtection password="CACC" sheet="1"/>
  <mergeCells count="1">
    <mergeCell ref="A2:F2"/>
  </mergeCells>
  <pageMargins left="0.7" right="0.7" top="0.75" bottom="0.75" header="0.3" footer="0.3"/>
  <pageSetup paperSize="9" orientation="portrait" horizontalDpi="600" vertic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41"/>
  <sheetViews>
    <sheetView showGridLines="0" zoomScaleSheetLayoutView="60" workbookViewId="0">
      <selection activeCell="G9" sqref="G9"/>
    </sheetView>
  </sheetViews>
  <sheetFormatPr defaultColWidth="9.14285714285714" defaultRowHeight="14.25"/>
  <cols>
    <col min="1" max="1" width="34.4285714285714" style="353" customWidth="1"/>
    <col min="2" max="2" width="9.71428571428571" style="354" customWidth="1"/>
    <col min="3" max="3" width="9.71428571428571" style="74" customWidth="1"/>
    <col min="4" max="4" width="9.71428571428571" style="73"/>
    <col min="5" max="5" width="11.1428571428571" style="73" hidden="1" customWidth="1"/>
    <col min="6" max="6" width="13.5714285714286" style="73"/>
    <col min="7" max="16384" width="9.14285714285714" style="73"/>
  </cols>
  <sheetData>
    <row r="1" spans="1:7">
      <c r="A1" s="395" t="s">
        <v>3</v>
      </c>
      <c r="B1" s="396"/>
      <c r="C1" s="397"/>
      <c r="D1" s="398"/>
      <c r="E1" s="398"/>
      <c r="F1" s="398"/>
    </row>
    <row r="2" ht="21" spans="1:7">
      <c r="A2" s="355" t="s">
        <v>97</v>
      </c>
      <c r="B2" s="355"/>
      <c r="C2" s="355"/>
      <c r="D2" s="355"/>
      <c r="E2" s="355"/>
      <c r="F2" s="355"/>
    </row>
    <row r="3" ht="22.5" spans="1:7">
      <c r="A3" s="356"/>
      <c r="B3" s="357"/>
      <c r="C3" s="358"/>
      <c r="D3" s="359"/>
      <c r="E3" s="359"/>
      <c r="F3" s="360" t="s">
        <v>53</v>
      </c>
    </row>
    <row r="4" ht="40.5" spans="1:7">
      <c r="A4" s="160" t="s">
        <v>54</v>
      </c>
      <c r="B4" s="143" t="s">
        <v>98</v>
      </c>
      <c r="C4" s="361" t="s">
        <v>56</v>
      </c>
      <c r="D4" s="144" t="s">
        <v>57</v>
      </c>
      <c r="E4" s="144" t="s">
        <v>58</v>
      </c>
      <c r="F4" s="144" t="s">
        <v>59</v>
      </c>
    </row>
    <row r="5" spans="1:7">
      <c r="A5" s="362" t="s">
        <v>99</v>
      </c>
      <c r="B5" s="363">
        <v>60648</v>
      </c>
      <c r="C5" s="363">
        <v>51521</v>
      </c>
      <c r="D5" s="165">
        <f>C5/B5*100</f>
        <v>84.9508640021105</v>
      </c>
      <c r="E5" s="164">
        <v>47701</v>
      </c>
      <c r="F5" s="165">
        <f>C5/E5*100</f>
        <v>108.008217857068</v>
      </c>
      <c r="G5" s="364"/>
    </row>
    <row r="6" spans="1:7">
      <c r="A6" s="362" t="s">
        <v>100</v>
      </c>
      <c r="B6" s="363"/>
      <c r="C6" s="363"/>
      <c r="D6" s="165"/>
      <c r="E6" s="164"/>
      <c r="F6" s="165"/>
      <c r="G6" s="364"/>
    </row>
    <row r="7" spans="1:7">
      <c r="A7" s="362" t="s">
        <v>101</v>
      </c>
      <c r="B7" s="363">
        <v>593</v>
      </c>
      <c r="C7" s="363">
        <v>533</v>
      </c>
      <c r="D7" s="165">
        <f t="shared" ref="D7:D29" si="0">C7/B7*100</f>
        <v>89.8819561551433</v>
      </c>
      <c r="E7" s="164">
        <v>323</v>
      </c>
      <c r="F7" s="165">
        <f t="shared" ref="F7:F40" si="1">C7/E7*100</f>
        <v>165.015479876161</v>
      </c>
      <c r="G7" s="364"/>
    </row>
    <row r="8" spans="1:7">
      <c r="A8" s="362" t="s">
        <v>102</v>
      </c>
      <c r="B8" s="363">
        <v>38787</v>
      </c>
      <c r="C8" s="363">
        <v>34698</v>
      </c>
      <c r="D8" s="165">
        <f t="shared" si="0"/>
        <v>89.4578080284631</v>
      </c>
      <c r="E8" s="164">
        <v>31234</v>
      </c>
      <c r="F8" s="165">
        <f t="shared" si="1"/>
        <v>111.090478324902</v>
      </c>
      <c r="G8" s="364"/>
    </row>
    <row r="9" spans="1:7">
      <c r="A9" s="362" t="s">
        <v>103</v>
      </c>
      <c r="B9" s="363">
        <v>177107</v>
      </c>
      <c r="C9" s="363">
        <v>162011</v>
      </c>
      <c r="D9" s="165">
        <f t="shared" si="0"/>
        <v>91.4763391622014</v>
      </c>
      <c r="E9" s="164">
        <v>136182</v>
      </c>
      <c r="F9" s="165">
        <f t="shared" si="1"/>
        <v>118.96653008474</v>
      </c>
      <c r="G9" s="364"/>
    </row>
    <row r="10" spans="1:7">
      <c r="A10" s="362" t="s">
        <v>104</v>
      </c>
      <c r="B10" s="363">
        <v>13767</v>
      </c>
      <c r="C10" s="363">
        <v>11880</v>
      </c>
      <c r="D10" s="165">
        <f t="shared" si="0"/>
        <v>86.2933100893441</v>
      </c>
      <c r="E10" s="164">
        <v>11827</v>
      </c>
      <c r="F10" s="165">
        <f t="shared" si="1"/>
        <v>100.448127166653</v>
      </c>
      <c r="G10" s="364"/>
    </row>
    <row r="11" spans="1:7">
      <c r="A11" s="362" t="s">
        <v>105</v>
      </c>
      <c r="B11" s="363">
        <v>10878</v>
      </c>
      <c r="C11" s="363">
        <v>9811</v>
      </c>
      <c r="D11" s="165">
        <f t="shared" si="0"/>
        <v>90.191211619783</v>
      </c>
      <c r="E11" s="164">
        <v>11237</v>
      </c>
      <c r="F11" s="165">
        <f t="shared" si="1"/>
        <v>87.3097801904423</v>
      </c>
      <c r="G11" s="364"/>
    </row>
    <row r="12" spans="1:7">
      <c r="A12" s="362" t="s">
        <v>106</v>
      </c>
      <c r="B12" s="363">
        <v>112621</v>
      </c>
      <c r="C12" s="363">
        <v>107865</v>
      </c>
      <c r="D12" s="165">
        <f t="shared" si="0"/>
        <v>95.7769865300432</v>
      </c>
      <c r="E12" s="164">
        <v>84673</v>
      </c>
      <c r="F12" s="165">
        <f t="shared" si="1"/>
        <v>127.390077120215</v>
      </c>
      <c r="G12" s="364"/>
    </row>
    <row r="13" spans="1:7">
      <c r="A13" s="362" t="s">
        <v>107</v>
      </c>
      <c r="B13" s="363">
        <v>81477</v>
      </c>
      <c r="C13" s="363">
        <v>80523</v>
      </c>
      <c r="D13" s="165">
        <f t="shared" si="0"/>
        <v>98.8291174196399</v>
      </c>
      <c r="E13" s="164">
        <v>59374</v>
      </c>
      <c r="F13" s="165">
        <f t="shared" si="1"/>
        <v>135.619968336309</v>
      </c>
      <c r="G13" s="364"/>
    </row>
    <row r="14" spans="1:7">
      <c r="A14" s="362" t="s">
        <v>108</v>
      </c>
      <c r="B14" s="363">
        <v>25927</v>
      </c>
      <c r="C14" s="363">
        <v>25545</v>
      </c>
      <c r="D14" s="165">
        <f t="shared" si="0"/>
        <v>98.5266324680835</v>
      </c>
      <c r="E14" s="164">
        <v>25492</v>
      </c>
      <c r="F14" s="165">
        <f t="shared" si="1"/>
        <v>100.207908363408</v>
      </c>
      <c r="G14" s="364"/>
    </row>
    <row r="15" spans="1:7">
      <c r="A15" s="362" t="s">
        <v>109</v>
      </c>
      <c r="B15" s="363">
        <v>19376</v>
      </c>
      <c r="C15" s="363">
        <v>17758</v>
      </c>
      <c r="D15" s="165">
        <f t="shared" si="0"/>
        <v>91.6494632535095</v>
      </c>
      <c r="E15" s="164">
        <v>35187</v>
      </c>
      <c r="F15" s="165">
        <f t="shared" si="1"/>
        <v>50.467502202518</v>
      </c>
      <c r="G15" s="364"/>
    </row>
    <row r="16" spans="1:7">
      <c r="A16" s="362" t="s">
        <v>110</v>
      </c>
      <c r="B16" s="363">
        <v>54242</v>
      </c>
      <c r="C16" s="363">
        <v>41433</v>
      </c>
      <c r="D16" s="165">
        <f t="shared" si="0"/>
        <v>76.3854577633568</v>
      </c>
      <c r="E16" s="164">
        <v>41239</v>
      </c>
      <c r="F16" s="165">
        <f t="shared" si="1"/>
        <v>100.470428477897</v>
      </c>
      <c r="G16" s="364"/>
    </row>
    <row r="17" spans="1:256">
      <c r="A17" s="362" t="s">
        <v>111</v>
      </c>
      <c r="B17" s="363">
        <v>9815</v>
      </c>
      <c r="C17" s="363">
        <v>9542</v>
      </c>
      <c r="D17" s="165">
        <f t="shared" si="0"/>
        <v>97.2185430463576</v>
      </c>
      <c r="E17" s="164">
        <v>18556</v>
      </c>
      <c r="F17" s="165">
        <f t="shared" si="1"/>
        <v>51.4227204138823</v>
      </c>
      <c r="G17" s="364"/>
    </row>
    <row r="18" spans="1:256">
      <c r="A18" s="362" t="s">
        <v>112</v>
      </c>
      <c r="B18" s="363">
        <v>44700</v>
      </c>
      <c r="C18" s="363">
        <v>28866</v>
      </c>
      <c r="D18" s="165">
        <f t="shared" si="0"/>
        <v>64.5771812080537</v>
      </c>
      <c r="E18" s="164">
        <v>33536</v>
      </c>
      <c r="F18" s="165">
        <f t="shared" si="1"/>
        <v>86.0746660305344</v>
      </c>
      <c r="G18" s="364"/>
    </row>
    <row r="19" spans="1:256">
      <c r="A19" s="362" t="s">
        <v>113</v>
      </c>
      <c r="B19" s="363">
        <v>9980</v>
      </c>
      <c r="C19" s="363">
        <v>7410</v>
      </c>
      <c r="D19" s="165">
        <f t="shared" si="0"/>
        <v>74.248496993988</v>
      </c>
      <c r="E19" s="164">
        <v>3482</v>
      </c>
      <c r="F19" s="165">
        <f t="shared" si="1"/>
        <v>212.808730614589</v>
      </c>
      <c r="G19" s="364"/>
    </row>
    <row r="20" spans="1:256">
      <c r="A20" s="362" t="s">
        <v>114</v>
      </c>
      <c r="B20" s="363">
        <v>1445</v>
      </c>
      <c r="C20" s="363">
        <v>620</v>
      </c>
      <c r="D20" s="165">
        <f t="shared" si="0"/>
        <v>42.9065743944637</v>
      </c>
      <c r="E20" s="164">
        <v>296</v>
      </c>
      <c r="F20" s="165">
        <f t="shared" si="1"/>
        <v>209.459459459459</v>
      </c>
      <c r="G20" s="364"/>
    </row>
    <row r="21" spans="1:256">
      <c r="A21" s="362" t="s">
        <v>115</v>
      </c>
      <c r="B21" s="363">
        <v>2500</v>
      </c>
      <c r="C21" s="363">
        <v>691</v>
      </c>
      <c r="D21" s="165">
        <f t="shared" si="0"/>
        <v>27.64</v>
      </c>
      <c r="E21" s="164"/>
      <c r="F21" s="165"/>
      <c r="G21" s="364"/>
    </row>
    <row r="22" spans="1:256">
      <c r="A22" s="362" t="s">
        <v>116</v>
      </c>
      <c r="B22" s="363">
        <v>8285</v>
      </c>
      <c r="C22" s="363">
        <v>5417</v>
      </c>
      <c r="D22" s="165">
        <f t="shared" si="0"/>
        <v>65.3832226916113</v>
      </c>
      <c r="E22" s="164">
        <v>3930</v>
      </c>
      <c r="F22" s="165">
        <f t="shared" si="1"/>
        <v>137.837150127226</v>
      </c>
      <c r="G22" s="364"/>
    </row>
    <row r="23" spans="1:256">
      <c r="A23" s="362" t="s">
        <v>117</v>
      </c>
      <c r="B23" s="363">
        <v>17005</v>
      </c>
      <c r="C23" s="363">
        <v>16949</v>
      </c>
      <c r="D23" s="165">
        <f t="shared" si="0"/>
        <v>99.6706850926198</v>
      </c>
      <c r="E23" s="164">
        <v>4238</v>
      </c>
      <c r="F23" s="165">
        <f t="shared" si="1"/>
        <v>399.929211892402</v>
      </c>
      <c r="G23" s="364"/>
    </row>
    <row r="24" spans="1:256">
      <c r="A24" s="362" t="s">
        <v>118</v>
      </c>
      <c r="B24" s="363">
        <v>1619</v>
      </c>
      <c r="C24" s="363">
        <v>1589</v>
      </c>
      <c r="D24" s="165">
        <f t="shared" si="0"/>
        <v>98.1470043236566</v>
      </c>
      <c r="E24" s="164">
        <v>1449</v>
      </c>
      <c r="F24" s="165">
        <f t="shared" si="1"/>
        <v>109.661835748792</v>
      </c>
      <c r="G24" s="364"/>
    </row>
    <row r="25" spans="1:256">
      <c r="A25" s="362" t="s">
        <v>119</v>
      </c>
      <c r="B25" s="363">
        <v>4870</v>
      </c>
      <c r="C25" s="363">
        <v>4222</v>
      </c>
      <c r="D25" s="165">
        <f t="shared" si="0"/>
        <v>86.694045174538</v>
      </c>
      <c r="E25" s="164">
        <v>3437</v>
      </c>
      <c r="F25" s="165">
        <f t="shared" si="1"/>
        <v>122.839685772476</v>
      </c>
      <c r="G25" s="364"/>
    </row>
    <row r="26" spans="1:256">
      <c r="A26" s="362" t="s">
        <v>120</v>
      </c>
      <c r="B26" s="363">
        <v>1677</v>
      </c>
      <c r="C26" s="363">
        <v>1672</v>
      </c>
      <c r="D26" s="165">
        <f t="shared" si="0"/>
        <v>99.7018485390578</v>
      </c>
      <c r="E26" s="164">
        <v>551</v>
      </c>
      <c r="F26" s="165">
        <f t="shared" si="1"/>
        <v>303.448275862069</v>
      </c>
      <c r="G26" s="364"/>
    </row>
    <row r="27" spans="1:256">
      <c r="A27" s="362" t="s">
        <v>121</v>
      </c>
      <c r="B27" s="363">
        <v>29196</v>
      </c>
      <c r="C27" s="363">
        <v>28972</v>
      </c>
      <c r="D27" s="165">
        <f t="shared" si="0"/>
        <v>99.2327716125497</v>
      </c>
      <c r="E27" s="164">
        <v>28452</v>
      </c>
      <c r="F27" s="165">
        <f t="shared" si="1"/>
        <v>101.827639533249</v>
      </c>
      <c r="G27" s="364"/>
    </row>
    <row r="28" spans="1:256">
      <c r="A28" s="362" t="s">
        <v>122</v>
      </c>
      <c r="B28" s="363">
        <v>290</v>
      </c>
      <c r="C28" s="363">
        <v>198</v>
      </c>
      <c r="D28" s="165">
        <f t="shared" si="0"/>
        <v>68.2758620689655</v>
      </c>
      <c r="E28" s="164">
        <v>60</v>
      </c>
      <c r="F28" s="165">
        <f t="shared" si="1"/>
        <v>330</v>
      </c>
      <c r="G28" s="364"/>
    </row>
    <row r="29" spans="1:256">
      <c r="A29" s="365" t="s">
        <v>123</v>
      </c>
      <c r="B29" s="366">
        <f>SUM(B5:B28)</f>
        <v>726805</v>
      </c>
      <c r="C29" s="366">
        <f>SUM(C5:C28)</f>
        <v>649726</v>
      </c>
      <c r="D29" s="170">
        <f t="shared" si="0"/>
        <v>89.39481704171</v>
      </c>
      <c r="E29" s="168">
        <f>SUM(E5:E28)</f>
        <v>582456</v>
      </c>
      <c r="F29" s="170">
        <f t="shared" si="1"/>
        <v>111.54937025286</v>
      </c>
      <c r="G29" s="364"/>
      <c r="H29" s="367"/>
      <c r="I29" s="367"/>
      <c r="J29" s="367"/>
      <c r="K29" s="367"/>
      <c r="L29" s="367"/>
      <c r="M29" s="367"/>
      <c r="N29" s="367"/>
      <c r="O29" s="367"/>
      <c r="P29" s="367"/>
      <c r="Q29" s="367"/>
      <c r="R29" s="367"/>
      <c r="S29" s="367"/>
      <c r="T29" s="367"/>
      <c r="U29" s="367"/>
      <c r="V29" s="367"/>
      <c r="W29" s="367"/>
      <c r="X29" s="367"/>
      <c r="Y29" s="367"/>
      <c r="Z29" s="367"/>
      <c r="AA29" s="367"/>
      <c r="AB29" s="367"/>
      <c r="AC29" s="367"/>
      <c r="AD29" s="367"/>
      <c r="AE29" s="367"/>
      <c r="AF29" s="367"/>
      <c r="AG29" s="367"/>
      <c r="AH29" s="367"/>
      <c r="AI29" s="367"/>
      <c r="AJ29" s="367"/>
      <c r="AK29" s="367"/>
      <c r="AL29" s="367"/>
      <c r="AM29" s="367"/>
      <c r="AN29" s="367"/>
      <c r="AO29" s="367"/>
      <c r="AP29" s="367"/>
      <c r="AQ29" s="367"/>
      <c r="AR29" s="367"/>
      <c r="AS29" s="367"/>
      <c r="AT29" s="367"/>
      <c r="AU29" s="367"/>
      <c r="AV29" s="367"/>
      <c r="AW29" s="367"/>
      <c r="AX29" s="367"/>
      <c r="AY29" s="367"/>
      <c r="AZ29" s="367"/>
      <c r="BA29" s="367"/>
      <c r="BB29" s="367"/>
      <c r="BC29" s="367"/>
      <c r="BD29" s="367"/>
      <c r="BE29" s="367"/>
      <c r="BF29" s="367"/>
      <c r="BG29" s="367"/>
      <c r="BH29" s="367"/>
      <c r="BI29" s="367"/>
      <c r="BJ29" s="367"/>
      <c r="BK29" s="367"/>
      <c r="BL29" s="367"/>
      <c r="BM29" s="367"/>
      <c r="BN29" s="367"/>
      <c r="BO29" s="367"/>
      <c r="BP29" s="367"/>
      <c r="BQ29" s="367"/>
      <c r="BR29" s="367"/>
      <c r="BS29" s="367"/>
      <c r="BT29" s="367"/>
      <c r="BU29" s="367"/>
      <c r="BV29" s="367"/>
      <c r="BW29" s="367"/>
      <c r="BX29" s="367"/>
      <c r="BY29" s="367"/>
      <c r="BZ29" s="367"/>
      <c r="CA29" s="367"/>
      <c r="CB29" s="367"/>
      <c r="CC29" s="367"/>
      <c r="CD29" s="367"/>
      <c r="CE29" s="367"/>
      <c r="CF29" s="367"/>
      <c r="CG29" s="367"/>
      <c r="CH29" s="367"/>
      <c r="CI29" s="367"/>
      <c r="CJ29" s="367"/>
      <c r="CK29" s="367"/>
      <c r="CL29" s="367"/>
      <c r="CM29" s="367"/>
      <c r="CN29" s="367"/>
      <c r="CO29" s="367"/>
      <c r="CP29" s="367"/>
      <c r="CQ29" s="367"/>
      <c r="CR29" s="367"/>
      <c r="CS29" s="367"/>
      <c r="CT29" s="367"/>
      <c r="CU29" s="367"/>
      <c r="CV29" s="367"/>
      <c r="CW29" s="367"/>
      <c r="CX29" s="367"/>
      <c r="CY29" s="367"/>
      <c r="CZ29" s="367"/>
      <c r="DA29" s="367"/>
      <c r="DB29" s="367"/>
      <c r="DC29" s="367"/>
      <c r="DD29" s="367"/>
      <c r="DE29" s="367"/>
      <c r="DF29" s="367"/>
      <c r="DG29" s="367"/>
      <c r="DH29" s="367"/>
      <c r="DI29" s="367"/>
      <c r="DJ29" s="367"/>
      <c r="DK29" s="367"/>
      <c r="DL29" s="367"/>
      <c r="DM29" s="367"/>
      <c r="DN29" s="367"/>
      <c r="DO29" s="367"/>
      <c r="DP29" s="367"/>
      <c r="DQ29" s="367"/>
      <c r="DR29" s="367"/>
      <c r="DS29" s="367"/>
      <c r="DT29" s="367"/>
      <c r="DU29" s="367"/>
      <c r="DV29" s="367"/>
      <c r="DW29" s="367"/>
      <c r="DX29" s="367"/>
      <c r="DY29" s="367"/>
      <c r="DZ29" s="367"/>
      <c r="EA29" s="367"/>
      <c r="EB29" s="367"/>
      <c r="EC29" s="367"/>
      <c r="ED29" s="367"/>
      <c r="EE29" s="367"/>
      <c r="EF29" s="367"/>
      <c r="EG29" s="367"/>
      <c r="EH29" s="367"/>
      <c r="EI29" s="367"/>
      <c r="EJ29" s="367"/>
      <c r="EK29" s="367"/>
      <c r="EL29" s="367"/>
      <c r="EM29" s="367"/>
      <c r="EN29" s="367"/>
      <c r="EO29" s="367"/>
      <c r="EP29" s="367"/>
      <c r="EQ29" s="367"/>
      <c r="ER29" s="367"/>
      <c r="ES29" s="367"/>
      <c r="ET29" s="367"/>
      <c r="EU29" s="367"/>
      <c r="EV29" s="367"/>
      <c r="EW29" s="367"/>
      <c r="EX29" s="367"/>
      <c r="EY29" s="367"/>
      <c r="EZ29" s="367"/>
      <c r="FA29" s="367"/>
      <c r="FB29" s="367"/>
      <c r="FC29" s="367"/>
      <c r="FD29" s="367"/>
      <c r="FE29" s="367"/>
      <c r="FF29" s="367"/>
      <c r="FG29" s="367"/>
      <c r="FH29" s="367"/>
      <c r="FI29" s="367"/>
      <c r="FJ29" s="367"/>
      <c r="FK29" s="367"/>
      <c r="FL29" s="367"/>
      <c r="FM29" s="367"/>
      <c r="FN29" s="367"/>
      <c r="FO29" s="367"/>
      <c r="FP29" s="367"/>
      <c r="FQ29" s="367"/>
      <c r="FR29" s="367"/>
      <c r="FS29" s="367"/>
      <c r="FT29" s="367"/>
      <c r="FU29" s="367"/>
      <c r="FV29" s="367"/>
      <c r="FW29" s="367"/>
      <c r="FX29" s="367"/>
      <c r="FY29" s="367"/>
      <c r="FZ29" s="367"/>
      <c r="GA29" s="367"/>
      <c r="GB29" s="367"/>
      <c r="GC29" s="367"/>
      <c r="GD29" s="367"/>
      <c r="GE29" s="367"/>
      <c r="GF29" s="367"/>
      <c r="GG29" s="367"/>
      <c r="GH29" s="367"/>
      <c r="GI29" s="367"/>
      <c r="GJ29" s="367"/>
      <c r="GK29" s="367"/>
      <c r="GL29" s="367"/>
      <c r="GM29" s="367"/>
      <c r="GN29" s="367"/>
      <c r="GO29" s="367"/>
      <c r="GP29" s="367"/>
      <c r="GQ29" s="367"/>
      <c r="GR29" s="367"/>
      <c r="GS29" s="367"/>
      <c r="GT29" s="367"/>
      <c r="GU29" s="367"/>
      <c r="GV29" s="367"/>
      <c r="GW29" s="367"/>
      <c r="GX29" s="367"/>
      <c r="GY29" s="367"/>
      <c r="GZ29" s="367"/>
      <c r="HA29" s="367"/>
      <c r="HB29" s="367"/>
      <c r="HC29" s="367"/>
      <c r="HD29" s="367"/>
      <c r="HE29" s="367"/>
      <c r="HF29" s="367"/>
      <c r="HG29" s="367"/>
      <c r="HH29" s="367"/>
      <c r="HI29" s="367"/>
      <c r="HJ29" s="367"/>
      <c r="HK29" s="367"/>
      <c r="HL29" s="367"/>
      <c r="HM29" s="367"/>
      <c r="HN29" s="367"/>
      <c r="HO29" s="367"/>
      <c r="HP29" s="367"/>
      <c r="HQ29" s="367"/>
      <c r="HR29" s="367"/>
      <c r="HS29" s="367"/>
      <c r="HT29" s="367"/>
      <c r="HU29" s="367"/>
      <c r="HV29" s="367"/>
      <c r="HW29" s="367"/>
      <c r="HX29" s="367"/>
      <c r="HY29" s="367"/>
      <c r="HZ29" s="367"/>
      <c r="IA29" s="367"/>
      <c r="IB29" s="367"/>
      <c r="IC29" s="367"/>
      <c r="ID29" s="367"/>
      <c r="IE29" s="367"/>
      <c r="IF29" s="367"/>
      <c r="IG29" s="367"/>
      <c r="IH29" s="367"/>
      <c r="II29" s="367"/>
      <c r="IJ29" s="367"/>
      <c r="IK29" s="367"/>
      <c r="IL29" s="367"/>
      <c r="IM29" s="367"/>
      <c r="IN29" s="367"/>
      <c r="IO29" s="367"/>
      <c r="IP29" s="367"/>
      <c r="IQ29" s="367"/>
      <c r="IR29" s="367"/>
      <c r="IS29" s="367"/>
      <c r="IT29" s="367"/>
      <c r="IU29" s="367"/>
      <c r="IV29" s="367"/>
    </row>
    <row r="30" spans="1:256">
      <c r="A30" s="368" t="s">
        <v>124</v>
      </c>
      <c r="B30" s="366"/>
      <c r="C30" s="366">
        <v>169318</v>
      </c>
      <c r="D30" s="170"/>
      <c r="E30" s="168">
        <v>41255</v>
      </c>
      <c r="F30" s="170">
        <f t="shared" si="1"/>
        <v>410.41813113562</v>
      </c>
      <c r="G30" s="364"/>
      <c r="H30" s="367"/>
      <c r="I30" s="367"/>
      <c r="J30" s="367"/>
      <c r="K30" s="367"/>
      <c r="L30" s="367"/>
      <c r="M30" s="367"/>
      <c r="N30" s="367"/>
      <c r="O30" s="367"/>
      <c r="P30" s="367"/>
      <c r="Q30" s="367"/>
      <c r="R30" s="367"/>
      <c r="S30" s="367"/>
      <c r="T30" s="367"/>
      <c r="U30" s="367"/>
      <c r="V30" s="367"/>
      <c r="W30" s="367"/>
      <c r="X30" s="367"/>
      <c r="Y30" s="367"/>
      <c r="Z30" s="367"/>
      <c r="AA30" s="367"/>
      <c r="AB30" s="367"/>
      <c r="AC30" s="367"/>
      <c r="AD30" s="367"/>
      <c r="AE30" s="367"/>
      <c r="AF30" s="367"/>
      <c r="AG30" s="367"/>
      <c r="AH30" s="367"/>
      <c r="AI30" s="367"/>
      <c r="AJ30" s="367"/>
      <c r="AK30" s="367"/>
      <c r="AL30" s="367"/>
      <c r="AM30" s="367"/>
      <c r="AN30" s="367"/>
      <c r="AO30" s="367"/>
      <c r="AP30" s="367"/>
      <c r="AQ30" s="367"/>
      <c r="AR30" s="367"/>
      <c r="AS30" s="367"/>
      <c r="AT30" s="367"/>
      <c r="AU30" s="367"/>
      <c r="AV30" s="367"/>
      <c r="AW30" s="367"/>
      <c r="AX30" s="367"/>
      <c r="AY30" s="367"/>
      <c r="AZ30" s="367"/>
      <c r="BA30" s="367"/>
      <c r="BB30" s="367"/>
      <c r="BC30" s="367"/>
      <c r="BD30" s="367"/>
      <c r="BE30" s="367"/>
      <c r="BF30" s="367"/>
      <c r="BG30" s="367"/>
      <c r="BH30" s="367"/>
      <c r="BI30" s="367"/>
      <c r="BJ30" s="367"/>
      <c r="BK30" s="367"/>
      <c r="BL30" s="367"/>
      <c r="BM30" s="367"/>
      <c r="BN30" s="367"/>
      <c r="BO30" s="367"/>
      <c r="BP30" s="367"/>
      <c r="BQ30" s="367"/>
      <c r="BR30" s="367"/>
      <c r="BS30" s="367"/>
      <c r="BT30" s="367"/>
      <c r="BU30" s="367"/>
      <c r="BV30" s="367"/>
      <c r="BW30" s="367"/>
      <c r="BX30" s="367"/>
      <c r="BY30" s="367"/>
      <c r="BZ30" s="367"/>
      <c r="CA30" s="367"/>
      <c r="CB30" s="367"/>
      <c r="CC30" s="367"/>
      <c r="CD30" s="367"/>
      <c r="CE30" s="367"/>
      <c r="CF30" s="367"/>
      <c r="CG30" s="367"/>
      <c r="CH30" s="367"/>
      <c r="CI30" s="367"/>
      <c r="CJ30" s="367"/>
      <c r="CK30" s="367"/>
      <c r="CL30" s="367"/>
      <c r="CM30" s="367"/>
      <c r="CN30" s="367"/>
      <c r="CO30" s="367"/>
      <c r="CP30" s="367"/>
      <c r="CQ30" s="367"/>
      <c r="CR30" s="367"/>
      <c r="CS30" s="367"/>
      <c r="CT30" s="367"/>
      <c r="CU30" s="367"/>
      <c r="CV30" s="367"/>
      <c r="CW30" s="367"/>
      <c r="CX30" s="367"/>
      <c r="CY30" s="367"/>
      <c r="CZ30" s="367"/>
      <c r="DA30" s="367"/>
      <c r="DB30" s="367"/>
      <c r="DC30" s="367"/>
      <c r="DD30" s="367"/>
      <c r="DE30" s="367"/>
      <c r="DF30" s="367"/>
      <c r="DG30" s="367"/>
      <c r="DH30" s="367"/>
      <c r="DI30" s="367"/>
      <c r="DJ30" s="367"/>
      <c r="DK30" s="367"/>
      <c r="DL30" s="367"/>
      <c r="DM30" s="367"/>
      <c r="DN30" s="367"/>
      <c r="DO30" s="367"/>
      <c r="DP30" s="367"/>
      <c r="DQ30" s="367"/>
      <c r="DR30" s="367"/>
      <c r="DS30" s="367"/>
      <c r="DT30" s="367"/>
      <c r="DU30" s="367"/>
      <c r="DV30" s="367"/>
      <c r="DW30" s="367"/>
      <c r="DX30" s="367"/>
      <c r="DY30" s="367"/>
      <c r="DZ30" s="367"/>
      <c r="EA30" s="367"/>
      <c r="EB30" s="367"/>
      <c r="EC30" s="367"/>
      <c r="ED30" s="367"/>
      <c r="EE30" s="367"/>
      <c r="EF30" s="367"/>
      <c r="EG30" s="367"/>
      <c r="EH30" s="367"/>
      <c r="EI30" s="367"/>
      <c r="EJ30" s="367"/>
      <c r="EK30" s="367"/>
      <c r="EL30" s="367"/>
      <c r="EM30" s="367"/>
      <c r="EN30" s="367"/>
      <c r="EO30" s="367"/>
      <c r="EP30" s="367"/>
      <c r="EQ30" s="367"/>
      <c r="ER30" s="367"/>
      <c r="ES30" s="367"/>
      <c r="ET30" s="367"/>
      <c r="EU30" s="367"/>
      <c r="EV30" s="367"/>
      <c r="EW30" s="367"/>
      <c r="EX30" s="367"/>
      <c r="EY30" s="367"/>
      <c r="EZ30" s="367"/>
      <c r="FA30" s="367"/>
      <c r="FB30" s="367"/>
      <c r="FC30" s="367"/>
      <c r="FD30" s="367"/>
      <c r="FE30" s="367"/>
      <c r="FF30" s="367"/>
      <c r="FG30" s="367"/>
      <c r="FH30" s="367"/>
      <c r="FI30" s="367"/>
      <c r="FJ30" s="367"/>
      <c r="FK30" s="367"/>
      <c r="FL30" s="367"/>
      <c r="FM30" s="367"/>
      <c r="FN30" s="367"/>
      <c r="FO30" s="367"/>
      <c r="FP30" s="367"/>
      <c r="FQ30" s="367"/>
      <c r="FR30" s="367"/>
      <c r="FS30" s="367"/>
      <c r="FT30" s="367"/>
      <c r="FU30" s="367"/>
      <c r="FV30" s="367"/>
      <c r="FW30" s="367"/>
      <c r="FX30" s="367"/>
      <c r="FY30" s="367"/>
      <c r="FZ30" s="367"/>
      <c r="GA30" s="367"/>
      <c r="GB30" s="367"/>
      <c r="GC30" s="367"/>
      <c r="GD30" s="367"/>
      <c r="GE30" s="367"/>
      <c r="GF30" s="367"/>
      <c r="GG30" s="367"/>
      <c r="GH30" s="367"/>
      <c r="GI30" s="367"/>
      <c r="GJ30" s="367"/>
      <c r="GK30" s="367"/>
      <c r="GL30" s="367"/>
      <c r="GM30" s="367"/>
      <c r="GN30" s="367"/>
      <c r="GO30" s="367"/>
      <c r="GP30" s="367"/>
      <c r="GQ30" s="367"/>
      <c r="GR30" s="367"/>
      <c r="GS30" s="367"/>
      <c r="GT30" s="367"/>
      <c r="GU30" s="367"/>
      <c r="GV30" s="367"/>
      <c r="GW30" s="367"/>
      <c r="GX30" s="367"/>
      <c r="GY30" s="367"/>
      <c r="GZ30" s="367"/>
      <c r="HA30" s="367"/>
      <c r="HB30" s="367"/>
      <c r="HC30" s="367"/>
      <c r="HD30" s="367"/>
      <c r="HE30" s="367"/>
      <c r="HF30" s="367"/>
      <c r="HG30" s="367"/>
      <c r="HH30" s="367"/>
      <c r="HI30" s="367"/>
      <c r="HJ30" s="367"/>
      <c r="HK30" s="367"/>
      <c r="HL30" s="367"/>
      <c r="HM30" s="367"/>
      <c r="HN30" s="367"/>
      <c r="HO30" s="367"/>
      <c r="HP30" s="367"/>
      <c r="HQ30" s="367"/>
      <c r="HR30" s="367"/>
      <c r="HS30" s="367"/>
      <c r="HT30" s="367"/>
      <c r="HU30" s="367"/>
      <c r="HV30" s="367"/>
      <c r="HW30" s="367"/>
      <c r="HX30" s="367"/>
      <c r="HY30" s="367"/>
      <c r="HZ30" s="367"/>
      <c r="IA30" s="367"/>
      <c r="IB30" s="367"/>
      <c r="IC30" s="367"/>
      <c r="ID30" s="367"/>
      <c r="IE30" s="367"/>
      <c r="IF30" s="367"/>
      <c r="IG30" s="367"/>
      <c r="IH30" s="367"/>
      <c r="II30" s="367"/>
      <c r="IJ30" s="367"/>
      <c r="IK30" s="367"/>
      <c r="IL30" s="367"/>
      <c r="IM30" s="367"/>
      <c r="IN30" s="367"/>
      <c r="IO30" s="367"/>
      <c r="IP30" s="367"/>
      <c r="IQ30" s="367"/>
      <c r="IR30" s="367"/>
      <c r="IS30" s="367"/>
      <c r="IT30" s="367"/>
      <c r="IU30" s="367"/>
      <c r="IV30" s="367"/>
    </row>
    <row r="31" spans="1:256">
      <c r="A31" s="368" t="s">
        <v>125</v>
      </c>
      <c r="B31" s="366"/>
      <c r="C31" s="366">
        <f>SUM(C32:C39)</f>
        <v>111428</v>
      </c>
      <c r="D31" s="168"/>
      <c r="E31" s="168">
        <f>SUM(E32:E39)</f>
        <v>98838</v>
      </c>
      <c r="F31" s="170">
        <f t="shared" si="1"/>
        <v>112.738015742933</v>
      </c>
      <c r="G31" s="364"/>
      <c r="H31" s="367"/>
      <c r="I31" s="367"/>
      <c r="J31" s="367"/>
      <c r="K31" s="367"/>
      <c r="L31" s="367"/>
      <c r="M31" s="367"/>
      <c r="N31" s="367"/>
      <c r="O31" s="367"/>
      <c r="P31" s="367"/>
      <c r="Q31" s="367"/>
      <c r="R31" s="367"/>
      <c r="S31" s="367"/>
      <c r="T31" s="367"/>
      <c r="U31" s="367"/>
      <c r="V31" s="367"/>
      <c r="W31" s="367"/>
      <c r="X31" s="367"/>
      <c r="Y31" s="367"/>
      <c r="Z31" s="367"/>
      <c r="AA31" s="367"/>
      <c r="AB31" s="367"/>
      <c r="AC31" s="367"/>
      <c r="AD31" s="367"/>
      <c r="AE31" s="367"/>
      <c r="AF31" s="367"/>
      <c r="AG31" s="367"/>
      <c r="AH31" s="367"/>
      <c r="AI31" s="367"/>
      <c r="AJ31" s="367"/>
      <c r="AK31" s="367"/>
      <c r="AL31" s="367"/>
      <c r="AM31" s="367"/>
      <c r="AN31" s="367"/>
      <c r="AO31" s="367"/>
      <c r="AP31" s="367"/>
      <c r="AQ31" s="367"/>
      <c r="AR31" s="367"/>
      <c r="AS31" s="367"/>
      <c r="AT31" s="367"/>
      <c r="AU31" s="367"/>
      <c r="AV31" s="367"/>
      <c r="AW31" s="367"/>
      <c r="AX31" s="367"/>
      <c r="AY31" s="367"/>
      <c r="AZ31" s="367"/>
      <c r="BA31" s="367"/>
      <c r="BB31" s="367"/>
      <c r="BC31" s="367"/>
      <c r="BD31" s="367"/>
      <c r="BE31" s="367"/>
      <c r="BF31" s="367"/>
      <c r="BG31" s="367"/>
      <c r="BH31" s="367"/>
      <c r="BI31" s="367"/>
      <c r="BJ31" s="367"/>
      <c r="BK31" s="367"/>
      <c r="BL31" s="367"/>
      <c r="BM31" s="367"/>
      <c r="BN31" s="367"/>
      <c r="BO31" s="367"/>
      <c r="BP31" s="367"/>
      <c r="BQ31" s="367"/>
      <c r="BR31" s="367"/>
      <c r="BS31" s="367"/>
      <c r="BT31" s="367"/>
      <c r="BU31" s="367"/>
      <c r="BV31" s="367"/>
      <c r="BW31" s="367"/>
      <c r="BX31" s="367"/>
      <c r="BY31" s="367"/>
      <c r="BZ31" s="367"/>
      <c r="CA31" s="367"/>
      <c r="CB31" s="367"/>
      <c r="CC31" s="367"/>
      <c r="CD31" s="367"/>
      <c r="CE31" s="367"/>
      <c r="CF31" s="367"/>
      <c r="CG31" s="367"/>
      <c r="CH31" s="367"/>
      <c r="CI31" s="367"/>
      <c r="CJ31" s="367"/>
      <c r="CK31" s="367"/>
      <c r="CL31" s="367"/>
      <c r="CM31" s="367"/>
      <c r="CN31" s="367"/>
      <c r="CO31" s="367"/>
      <c r="CP31" s="367"/>
      <c r="CQ31" s="367"/>
      <c r="CR31" s="367"/>
      <c r="CS31" s="367"/>
      <c r="CT31" s="367"/>
      <c r="CU31" s="367"/>
      <c r="CV31" s="367"/>
      <c r="CW31" s="367"/>
      <c r="CX31" s="367"/>
      <c r="CY31" s="367"/>
      <c r="CZ31" s="367"/>
      <c r="DA31" s="367"/>
      <c r="DB31" s="367"/>
      <c r="DC31" s="367"/>
      <c r="DD31" s="367"/>
      <c r="DE31" s="367"/>
      <c r="DF31" s="367"/>
      <c r="DG31" s="367"/>
      <c r="DH31" s="367"/>
      <c r="DI31" s="367"/>
      <c r="DJ31" s="367"/>
      <c r="DK31" s="367"/>
      <c r="DL31" s="367"/>
      <c r="DM31" s="367"/>
      <c r="DN31" s="367"/>
      <c r="DO31" s="367"/>
      <c r="DP31" s="367"/>
      <c r="DQ31" s="367"/>
      <c r="DR31" s="367"/>
      <c r="DS31" s="367"/>
      <c r="DT31" s="367"/>
      <c r="DU31" s="367"/>
      <c r="DV31" s="367"/>
      <c r="DW31" s="367"/>
      <c r="DX31" s="367"/>
      <c r="DY31" s="367"/>
      <c r="DZ31" s="367"/>
      <c r="EA31" s="367"/>
      <c r="EB31" s="367"/>
      <c r="EC31" s="367"/>
      <c r="ED31" s="367"/>
      <c r="EE31" s="367"/>
      <c r="EF31" s="367"/>
      <c r="EG31" s="367"/>
      <c r="EH31" s="367"/>
      <c r="EI31" s="367"/>
      <c r="EJ31" s="367"/>
      <c r="EK31" s="367"/>
      <c r="EL31" s="367"/>
      <c r="EM31" s="367"/>
      <c r="EN31" s="367"/>
      <c r="EO31" s="367"/>
      <c r="EP31" s="367"/>
      <c r="EQ31" s="367"/>
      <c r="ER31" s="367"/>
      <c r="ES31" s="367"/>
      <c r="ET31" s="367"/>
      <c r="EU31" s="367"/>
      <c r="EV31" s="367"/>
      <c r="EW31" s="367"/>
      <c r="EX31" s="367"/>
      <c r="EY31" s="367"/>
      <c r="EZ31" s="367"/>
      <c r="FA31" s="367"/>
      <c r="FB31" s="367"/>
      <c r="FC31" s="367"/>
      <c r="FD31" s="367"/>
      <c r="FE31" s="367"/>
      <c r="FF31" s="367"/>
      <c r="FG31" s="367"/>
      <c r="FH31" s="367"/>
      <c r="FI31" s="367"/>
      <c r="FJ31" s="367"/>
      <c r="FK31" s="367"/>
      <c r="FL31" s="367"/>
      <c r="FM31" s="367"/>
      <c r="FN31" s="367"/>
      <c r="FO31" s="367"/>
      <c r="FP31" s="367"/>
      <c r="FQ31" s="367"/>
      <c r="FR31" s="367"/>
      <c r="FS31" s="367"/>
      <c r="FT31" s="367"/>
      <c r="FU31" s="367"/>
      <c r="FV31" s="367"/>
      <c r="FW31" s="367"/>
      <c r="FX31" s="367"/>
      <c r="FY31" s="367"/>
      <c r="FZ31" s="367"/>
      <c r="GA31" s="367"/>
      <c r="GB31" s="367"/>
      <c r="GC31" s="367"/>
      <c r="GD31" s="367"/>
      <c r="GE31" s="367"/>
      <c r="GF31" s="367"/>
      <c r="GG31" s="367"/>
      <c r="GH31" s="367"/>
      <c r="GI31" s="367"/>
      <c r="GJ31" s="367"/>
      <c r="GK31" s="367"/>
      <c r="GL31" s="367"/>
      <c r="GM31" s="367"/>
      <c r="GN31" s="367"/>
      <c r="GO31" s="367"/>
      <c r="GP31" s="367"/>
      <c r="GQ31" s="367"/>
      <c r="GR31" s="367"/>
      <c r="GS31" s="367"/>
      <c r="GT31" s="367"/>
      <c r="GU31" s="367"/>
      <c r="GV31" s="367"/>
      <c r="GW31" s="367"/>
      <c r="GX31" s="367"/>
      <c r="GY31" s="367"/>
      <c r="GZ31" s="367"/>
      <c r="HA31" s="367"/>
      <c r="HB31" s="367"/>
      <c r="HC31" s="367"/>
      <c r="HD31" s="367"/>
      <c r="HE31" s="367"/>
      <c r="HF31" s="367"/>
      <c r="HG31" s="367"/>
      <c r="HH31" s="367"/>
      <c r="HI31" s="367"/>
      <c r="HJ31" s="367"/>
      <c r="HK31" s="367"/>
      <c r="HL31" s="367"/>
      <c r="HM31" s="367"/>
      <c r="HN31" s="367"/>
      <c r="HO31" s="367"/>
      <c r="HP31" s="367"/>
      <c r="HQ31" s="367"/>
      <c r="HR31" s="367"/>
      <c r="HS31" s="367"/>
      <c r="HT31" s="367"/>
      <c r="HU31" s="367"/>
      <c r="HV31" s="367"/>
      <c r="HW31" s="367"/>
      <c r="HX31" s="367"/>
      <c r="HY31" s="367"/>
      <c r="HZ31" s="367"/>
      <c r="IA31" s="367"/>
      <c r="IB31" s="367"/>
      <c r="IC31" s="367"/>
      <c r="ID31" s="367"/>
      <c r="IE31" s="367"/>
      <c r="IF31" s="367"/>
      <c r="IG31" s="367"/>
      <c r="IH31" s="367"/>
      <c r="II31" s="367"/>
      <c r="IJ31" s="367"/>
      <c r="IK31" s="367"/>
      <c r="IL31" s="367"/>
      <c r="IM31" s="367"/>
      <c r="IN31" s="367"/>
      <c r="IO31" s="367"/>
      <c r="IP31" s="367"/>
      <c r="IQ31" s="367"/>
      <c r="IR31" s="367"/>
      <c r="IS31" s="367"/>
      <c r="IT31" s="367"/>
      <c r="IU31" s="367"/>
      <c r="IV31" s="367"/>
    </row>
    <row r="32" spans="1:256">
      <c r="A32" s="369" t="s">
        <v>126</v>
      </c>
      <c r="B32" s="363"/>
      <c r="C32" s="363">
        <v>5328</v>
      </c>
      <c r="D32" s="165"/>
      <c r="E32" s="164">
        <v>5327</v>
      </c>
      <c r="F32" s="165">
        <f t="shared" si="1"/>
        <v>100.018772292097</v>
      </c>
      <c r="G32" s="364"/>
    </row>
    <row r="33" spans="1:256">
      <c r="A33" s="369" t="s">
        <v>127</v>
      </c>
      <c r="B33" s="363"/>
      <c r="C33" s="363">
        <v>1800</v>
      </c>
      <c r="D33" s="165"/>
      <c r="E33" s="164">
        <v>1805</v>
      </c>
      <c r="F33" s="165">
        <f t="shared" si="1"/>
        <v>99.7229916897507</v>
      </c>
      <c r="G33" s="364"/>
    </row>
    <row r="34" spans="1:256">
      <c r="A34" s="369" t="s">
        <v>128</v>
      </c>
      <c r="B34" s="363"/>
      <c r="C34" s="363"/>
      <c r="D34" s="165"/>
      <c r="E34" s="164"/>
      <c r="F34" s="165"/>
      <c r="G34" s="364"/>
    </row>
    <row r="35" spans="1:256">
      <c r="A35" s="369" t="s">
        <v>129</v>
      </c>
      <c r="B35" s="363"/>
      <c r="C35" s="363"/>
      <c r="D35" s="165"/>
      <c r="E35" s="164"/>
      <c r="F35" s="165"/>
      <c r="G35" s="364"/>
    </row>
    <row r="36" spans="1:256">
      <c r="A36" s="369" t="s">
        <v>130</v>
      </c>
      <c r="B36" s="363"/>
      <c r="C36" s="363">
        <v>27221</v>
      </c>
      <c r="D36" s="165"/>
      <c r="E36" s="164">
        <v>41636</v>
      </c>
      <c r="F36" s="165">
        <f t="shared" si="1"/>
        <v>65.378518589682</v>
      </c>
      <c r="G36" s="364"/>
    </row>
    <row r="37" spans="1:256">
      <c r="A37" s="362" t="s">
        <v>131</v>
      </c>
      <c r="B37" s="363"/>
      <c r="C37" s="363"/>
      <c r="D37" s="165"/>
      <c r="E37" s="164"/>
      <c r="F37" s="165"/>
      <c r="G37" s="364"/>
    </row>
    <row r="38" spans="1:256">
      <c r="A38" s="362" t="s">
        <v>132</v>
      </c>
      <c r="B38" s="363"/>
      <c r="C38" s="363"/>
      <c r="D38" s="165"/>
      <c r="E38" s="164"/>
      <c r="F38" s="165"/>
      <c r="G38" s="364"/>
    </row>
    <row r="39" spans="1:256">
      <c r="A39" s="362" t="s">
        <v>133</v>
      </c>
      <c r="B39" s="363"/>
      <c r="C39" s="363">
        <v>77079</v>
      </c>
      <c r="D39" s="165"/>
      <c r="E39" s="164">
        <v>50070</v>
      </c>
      <c r="F39" s="165">
        <f t="shared" si="1"/>
        <v>153.942480527262</v>
      </c>
      <c r="G39" s="364"/>
    </row>
    <row r="40" spans="1:256">
      <c r="A40" s="365" t="s">
        <v>134</v>
      </c>
      <c r="B40" s="366">
        <f>B29</f>
        <v>726805</v>
      </c>
      <c r="C40" s="366">
        <f>C29+C30+C31</f>
        <v>930472</v>
      </c>
      <c r="D40" s="170">
        <f>C40/B40*100</f>
        <v>128.022234299434</v>
      </c>
      <c r="E40" s="168">
        <f>E29+E30+E31</f>
        <v>722549</v>
      </c>
      <c r="F40" s="170">
        <f t="shared" si="1"/>
        <v>128.776318284296</v>
      </c>
      <c r="G40" s="364"/>
      <c r="H40" s="367"/>
      <c r="I40" s="367"/>
      <c r="J40" s="367"/>
      <c r="K40" s="367"/>
      <c r="L40" s="367"/>
      <c r="M40" s="367"/>
      <c r="N40" s="367"/>
      <c r="O40" s="367"/>
      <c r="P40" s="367"/>
      <c r="Q40" s="367"/>
      <c r="R40" s="367"/>
      <c r="S40" s="367"/>
      <c r="T40" s="367"/>
      <c r="U40" s="367"/>
      <c r="V40" s="367"/>
      <c r="W40" s="367"/>
      <c r="X40" s="367"/>
      <c r="Y40" s="367"/>
      <c r="Z40" s="367"/>
      <c r="AA40" s="367"/>
      <c r="AB40" s="367"/>
      <c r="AC40" s="367"/>
      <c r="AD40" s="367"/>
      <c r="AE40" s="367"/>
      <c r="AF40" s="367"/>
      <c r="AG40" s="367"/>
      <c r="AH40" s="367"/>
      <c r="AI40" s="367"/>
      <c r="AJ40" s="367"/>
      <c r="AK40" s="367"/>
      <c r="AL40" s="367"/>
      <c r="AM40" s="367"/>
      <c r="AN40" s="367"/>
      <c r="AO40" s="367"/>
      <c r="AP40" s="367"/>
      <c r="AQ40" s="367"/>
      <c r="AR40" s="367"/>
      <c r="AS40" s="367"/>
      <c r="AT40" s="367"/>
      <c r="AU40" s="367"/>
      <c r="AV40" s="367"/>
      <c r="AW40" s="367"/>
      <c r="AX40" s="367"/>
      <c r="AY40" s="367"/>
      <c r="AZ40" s="367"/>
      <c r="BA40" s="367"/>
      <c r="BB40" s="367"/>
      <c r="BC40" s="367"/>
      <c r="BD40" s="367"/>
      <c r="BE40" s="367"/>
      <c r="BF40" s="367"/>
      <c r="BG40" s="367"/>
      <c r="BH40" s="367"/>
      <c r="BI40" s="367"/>
      <c r="BJ40" s="367"/>
      <c r="BK40" s="367"/>
      <c r="BL40" s="367"/>
      <c r="BM40" s="367"/>
      <c r="BN40" s="367"/>
      <c r="BO40" s="367"/>
      <c r="BP40" s="367"/>
      <c r="BQ40" s="367"/>
      <c r="BR40" s="367"/>
      <c r="BS40" s="367"/>
      <c r="BT40" s="367"/>
      <c r="BU40" s="367"/>
      <c r="BV40" s="367"/>
      <c r="BW40" s="367"/>
      <c r="BX40" s="367"/>
      <c r="BY40" s="367"/>
      <c r="BZ40" s="367"/>
      <c r="CA40" s="367"/>
      <c r="CB40" s="367"/>
      <c r="CC40" s="367"/>
      <c r="CD40" s="367"/>
      <c r="CE40" s="367"/>
      <c r="CF40" s="367"/>
      <c r="CG40" s="367"/>
      <c r="CH40" s="367"/>
      <c r="CI40" s="367"/>
      <c r="CJ40" s="367"/>
      <c r="CK40" s="367"/>
      <c r="CL40" s="367"/>
      <c r="CM40" s="367"/>
      <c r="CN40" s="367"/>
      <c r="CO40" s="367"/>
      <c r="CP40" s="367"/>
      <c r="CQ40" s="367"/>
      <c r="CR40" s="367"/>
      <c r="CS40" s="367"/>
      <c r="CT40" s="367"/>
      <c r="CU40" s="367"/>
      <c r="CV40" s="367"/>
      <c r="CW40" s="367"/>
      <c r="CX40" s="367"/>
      <c r="CY40" s="367"/>
      <c r="CZ40" s="367"/>
      <c r="DA40" s="367"/>
      <c r="DB40" s="367"/>
      <c r="DC40" s="367"/>
      <c r="DD40" s="367"/>
      <c r="DE40" s="367"/>
      <c r="DF40" s="367"/>
      <c r="DG40" s="367"/>
      <c r="DH40" s="367"/>
      <c r="DI40" s="367"/>
      <c r="DJ40" s="367"/>
      <c r="DK40" s="367"/>
      <c r="DL40" s="367"/>
      <c r="DM40" s="367"/>
      <c r="DN40" s="367"/>
      <c r="DO40" s="367"/>
      <c r="DP40" s="367"/>
      <c r="DQ40" s="367"/>
      <c r="DR40" s="367"/>
      <c r="DS40" s="367"/>
      <c r="DT40" s="367"/>
      <c r="DU40" s="367"/>
      <c r="DV40" s="367"/>
      <c r="DW40" s="367"/>
      <c r="DX40" s="367"/>
      <c r="DY40" s="367"/>
      <c r="DZ40" s="367"/>
      <c r="EA40" s="367"/>
      <c r="EB40" s="367"/>
      <c r="EC40" s="367"/>
      <c r="ED40" s="367"/>
      <c r="EE40" s="367"/>
      <c r="EF40" s="367"/>
      <c r="EG40" s="367"/>
      <c r="EH40" s="367"/>
      <c r="EI40" s="367"/>
      <c r="EJ40" s="367"/>
      <c r="EK40" s="367"/>
      <c r="EL40" s="367"/>
      <c r="EM40" s="367"/>
      <c r="EN40" s="367"/>
      <c r="EO40" s="367"/>
      <c r="EP40" s="367"/>
      <c r="EQ40" s="367"/>
      <c r="ER40" s="367"/>
      <c r="ES40" s="367"/>
      <c r="ET40" s="367"/>
      <c r="EU40" s="367"/>
      <c r="EV40" s="367"/>
      <c r="EW40" s="367"/>
      <c r="EX40" s="367"/>
      <c r="EY40" s="367"/>
      <c r="EZ40" s="367"/>
      <c r="FA40" s="367"/>
      <c r="FB40" s="367"/>
      <c r="FC40" s="367"/>
      <c r="FD40" s="367"/>
      <c r="FE40" s="367"/>
      <c r="FF40" s="367"/>
      <c r="FG40" s="367"/>
      <c r="FH40" s="367"/>
      <c r="FI40" s="367"/>
      <c r="FJ40" s="367"/>
      <c r="FK40" s="367"/>
      <c r="FL40" s="367"/>
      <c r="FM40" s="367"/>
      <c r="FN40" s="367"/>
      <c r="FO40" s="367"/>
      <c r="FP40" s="367"/>
      <c r="FQ40" s="367"/>
      <c r="FR40" s="367"/>
      <c r="FS40" s="367"/>
      <c r="FT40" s="367"/>
      <c r="FU40" s="367"/>
      <c r="FV40" s="367"/>
      <c r="FW40" s="367"/>
      <c r="FX40" s="367"/>
      <c r="FY40" s="367"/>
      <c r="FZ40" s="367"/>
      <c r="GA40" s="367"/>
      <c r="GB40" s="367"/>
      <c r="GC40" s="367"/>
      <c r="GD40" s="367"/>
      <c r="GE40" s="367"/>
      <c r="GF40" s="367"/>
      <c r="GG40" s="367"/>
      <c r="GH40" s="367"/>
      <c r="GI40" s="367"/>
      <c r="GJ40" s="367"/>
      <c r="GK40" s="367"/>
      <c r="GL40" s="367"/>
      <c r="GM40" s="367"/>
      <c r="GN40" s="367"/>
      <c r="GO40" s="367"/>
      <c r="GP40" s="367"/>
      <c r="GQ40" s="367"/>
      <c r="GR40" s="367"/>
      <c r="GS40" s="367"/>
      <c r="GT40" s="367"/>
      <c r="GU40" s="367"/>
      <c r="GV40" s="367"/>
      <c r="GW40" s="367"/>
      <c r="GX40" s="367"/>
      <c r="GY40" s="367"/>
      <c r="GZ40" s="367"/>
      <c r="HA40" s="367"/>
      <c r="HB40" s="367"/>
      <c r="HC40" s="367"/>
      <c r="HD40" s="367"/>
      <c r="HE40" s="367"/>
      <c r="HF40" s="367"/>
      <c r="HG40" s="367"/>
      <c r="HH40" s="367"/>
      <c r="HI40" s="367"/>
      <c r="HJ40" s="367"/>
      <c r="HK40" s="367"/>
      <c r="HL40" s="367"/>
      <c r="HM40" s="367"/>
      <c r="HN40" s="367"/>
      <c r="HO40" s="367"/>
      <c r="HP40" s="367"/>
      <c r="HQ40" s="367"/>
      <c r="HR40" s="367"/>
      <c r="HS40" s="367"/>
      <c r="HT40" s="367"/>
      <c r="HU40" s="367"/>
      <c r="HV40" s="367"/>
      <c r="HW40" s="367"/>
      <c r="HX40" s="367"/>
      <c r="HY40" s="367"/>
      <c r="HZ40" s="367"/>
      <c r="IA40" s="367"/>
      <c r="IB40" s="367"/>
      <c r="IC40" s="367"/>
      <c r="ID40" s="367"/>
      <c r="IE40" s="367"/>
      <c r="IF40" s="367"/>
      <c r="IG40" s="367"/>
      <c r="IH40" s="367"/>
      <c r="II40" s="367"/>
      <c r="IJ40" s="367"/>
      <c r="IK40" s="367"/>
      <c r="IL40" s="367"/>
      <c r="IM40" s="367"/>
      <c r="IN40" s="367"/>
      <c r="IO40" s="367"/>
      <c r="IP40" s="367"/>
      <c r="IQ40" s="367"/>
      <c r="IR40" s="367"/>
      <c r="IS40" s="367"/>
      <c r="IT40" s="367"/>
      <c r="IU40" s="367"/>
      <c r="IV40" s="367"/>
    </row>
    <row r="41" spans="1:256">
      <c r="G41" s="364"/>
    </row>
  </sheetData>
  <sheetProtection password="CACC" sheet="1"/>
  <mergeCells count="1">
    <mergeCell ref="A2:F2"/>
  </mergeCells>
  <pageMargins left="0.7" right="0.7" top="0.75" bottom="0.75" header="0.3" footer="0.3"/>
  <pageSetup paperSize="9" orientation="portrait" horizontalDpi="600" vertic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U41"/>
  <sheetViews>
    <sheetView showGridLines="0" zoomScaleSheetLayoutView="60" workbookViewId="0">
      <selection activeCell="H11" sqref="H11"/>
    </sheetView>
  </sheetViews>
  <sheetFormatPr defaultColWidth="9.14285714285714" defaultRowHeight="14.25"/>
  <cols>
    <col min="1" max="1" width="44.4285714285714" style="371"/>
    <col min="2" max="3" width="9.71428571428571" style="372"/>
    <col min="4" max="4" width="9.71428571428571" style="371"/>
    <col min="5" max="5" width="9.71428571428571" style="372" hidden="1" customWidth="1"/>
    <col min="6" max="6" width="10.8571428571429" style="371" customWidth="1"/>
    <col min="7" max="16384" width="9.14285714285714" style="371"/>
  </cols>
  <sheetData>
    <row r="1" s="370" customFormat="1" spans="1:255">
      <c r="A1" s="373" t="s">
        <v>5</v>
      </c>
      <c r="B1" s="374"/>
      <c r="C1" s="374"/>
      <c r="D1" s="375"/>
      <c r="E1" s="374"/>
      <c r="F1" s="376"/>
    </row>
    <row r="2" s="370" customFormat="1" ht="21" spans="1:255">
      <c r="A2" s="377" t="s">
        <v>6</v>
      </c>
      <c r="B2" s="377"/>
      <c r="C2" s="377"/>
      <c r="D2" s="377"/>
      <c r="E2" s="377"/>
      <c r="F2" s="377"/>
    </row>
    <row r="3" spans="1:255">
      <c r="A3" s="378"/>
      <c r="B3" s="379"/>
      <c r="C3" s="380"/>
      <c r="D3" s="381"/>
      <c r="E3" s="380"/>
      <c r="F3" s="382" t="s">
        <v>53</v>
      </c>
      <c r="G3" s="383"/>
      <c r="H3" s="383"/>
      <c r="I3" s="383"/>
      <c r="J3" s="383"/>
      <c r="K3" s="383"/>
      <c r="L3" s="383"/>
      <c r="M3" s="383"/>
      <c r="N3" s="383"/>
      <c r="O3" s="383"/>
      <c r="P3" s="383"/>
      <c r="Q3" s="383"/>
      <c r="R3" s="383"/>
      <c r="S3" s="383"/>
      <c r="T3" s="383"/>
      <c r="U3" s="383"/>
      <c r="V3" s="383"/>
      <c r="W3" s="383"/>
      <c r="X3" s="383"/>
      <c r="Y3" s="383"/>
      <c r="Z3" s="383"/>
      <c r="AA3" s="383"/>
      <c r="AB3" s="383"/>
      <c r="AC3" s="383"/>
      <c r="AD3" s="383"/>
      <c r="AE3" s="383"/>
      <c r="AF3" s="383"/>
      <c r="AG3" s="383"/>
      <c r="AH3" s="383"/>
      <c r="AI3" s="383"/>
      <c r="AJ3" s="383"/>
      <c r="AK3" s="383"/>
      <c r="AL3" s="383"/>
      <c r="AM3" s="383"/>
      <c r="AN3" s="383"/>
      <c r="AO3" s="383"/>
      <c r="AP3" s="383"/>
      <c r="AQ3" s="383"/>
      <c r="AR3" s="383"/>
      <c r="AS3" s="383"/>
      <c r="AT3" s="383"/>
      <c r="AU3" s="383"/>
      <c r="AV3" s="383"/>
      <c r="AW3" s="383"/>
      <c r="AX3" s="383"/>
      <c r="AY3" s="383"/>
      <c r="AZ3" s="383"/>
      <c r="BA3" s="383"/>
      <c r="BB3" s="383"/>
      <c r="BC3" s="383"/>
      <c r="BD3" s="383"/>
      <c r="BE3" s="383"/>
      <c r="BF3" s="383"/>
      <c r="BG3" s="383"/>
      <c r="BH3" s="383"/>
      <c r="BI3" s="383"/>
      <c r="BJ3" s="383"/>
      <c r="BK3" s="383"/>
      <c r="BL3" s="383"/>
      <c r="BM3" s="383"/>
      <c r="BN3" s="383"/>
      <c r="BO3" s="383"/>
      <c r="BP3" s="383"/>
      <c r="BQ3" s="383"/>
      <c r="BR3" s="383"/>
      <c r="BS3" s="383"/>
      <c r="BT3" s="383"/>
      <c r="BU3" s="383"/>
      <c r="BV3" s="383"/>
      <c r="BW3" s="383"/>
      <c r="BX3" s="383"/>
      <c r="BY3" s="383"/>
      <c r="BZ3" s="383"/>
      <c r="CA3" s="383"/>
      <c r="CB3" s="383"/>
      <c r="CC3" s="383"/>
      <c r="CD3" s="383"/>
      <c r="CE3" s="383"/>
      <c r="CF3" s="383"/>
      <c r="CG3" s="383"/>
      <c r="CH3" s="383"/>
      <c r="CI3" s="383"/>
      <c r="CJ3" s="383"/>
      <c r="CK3" s="383"/>
      <c r="CL3" s="383"/>
      <c r="CM3" s="383"/>
      <c r="CN3" s="383"/>
      <c r="CO3" s="383"/>
      <c r="CP3" s="383"/>
      <c r="CQ3" s="383"/>
      <c r="CR3" s="383"/>
      <c r="CS3" s="383"/>
      <c r="CT3" s="383"/>
      <c r="CU3" s="383"/>
      <c r="CV3" s="383"/>
      <c r="CW3" s="383"/>
      <c r="CX3" s="383"/>
      <c r="CY3" s="383"/>
      <c r="CZ3" s="383"/>
      <c r="DA3" s="383"/>
      <c r="DB3" s="383"/>
      <c r="DC3" s="383"/>
      <c r="DD3" s="383"/>
      <c r="DE3" s="383"/>
      <c r="DF3" s="383"/>
      <c r="DG3" s="383"/>
      <c r="DH3" s="383"/>
      <c r="DI3" s="383"/>
      <c r="DJ3" s="383"/>
      <c r="DK3" s="383"/>
      <c r="DL3" s="383"/>
      <c r="DM3" s="383"/>
      <c r="DN3" s="383"/>
      <c r="DO3" s="383"/>
      <c r="DP3" s="383"/>
      <c r="DQ3" s="383"/>
      <c r="DR3" s="383"/>
      <c r="DS3" s="383"/>
      <c r="DT3" s="383"/>
      <c r="DU3" s="383"/>
      <c r="DV3" s="383"/>
      <c r="DW3" s="383"/>
      <c r="DX3" s="383"/>
      <c r="DY3" s="383"/>
      <c r="DZ3" s="383"/>
      <c r="EA3" s="383"/>
      <c r="EB3" s="383"/>
      <c r="EC3" s="383"/>
      <c r="ED3" s="383"/>
      <c r="EE3" s="383"/>
      <c r="EF3" s="383"/>
      <c r="EG3" s="383"/>
      <c r="EH3" s="383"/>
      <c r="EI3" s="383"/>
      <c r="EJ3" s="383"/>
      <c r="EK3" s="383"/>
      <c r="EL3" s="383"/>
      <c r="EM3" s="383"/>
      <c r="EN3" s="383"/>
      <c r="EO3" s="383"/>
      <c r="EP3" s="383"/>
      <c r="EQ3" s="383"/>
      <c r="ER3" s="383"/>
      <c r="ES3" s="383"/>
      <c r="ET3" s="383"/>
      <c r="EU3" s="383"/>
      <c r="EV3" s="383"/>
      <c r="EW3" s="383"/>
      <c r="EX3" s="383"/>
      <c r="EY3" s="383"/>
      <c r="EZ3" s="383"/>
      <c r="FA3" s="383"/>
      <c r="FB3" s="383"/>
      <c r="FC3" s="383"/>
      <c r="FD3" s="383"/>
      <c r="FE3" s="383"/>
      <c r="FF3" s="383"/>
      <c r="FG3" s="383"/>
      <c r="FH3" s="383"/>
      <c r="FI3" s="383"/>
      <c r="FJ3" s="383"/>
      <c r="FK3" s="383"/>
      <c r="FL3" s="383"/>
      <c r="FM3" s="383"/>
      <c r="FN3" s="383"/>
      <c r="FO3" s="383"/>
      <c r="FP3" s="383"/>
      <c r="FQ3" s="383"/>
      <c r="FR3" s="383"/>
      <c r="FS3" s="383"/>
      <c r="FT3" s="383"/>
      <c r="FU3" s="383"/>
      <c r="FV3" s="383"/>
      <c r="FW3" s="383"/>
      <c r="FX3" s="383"/>
      <c r="FY3" s="383"/>
      <c r="FZ3" s="383"/>
      <c r="GA3" s="383"/>
      <c r="GB3" s="383"/>
      <c r="GC3" s="383"/>
      <c r="GD3" s="383"/>
      <c r="GE3" s="383"/>
      <c r="GF3" s="383"/>
      <c r="GG3" s="383"/>
      <c r="GH3" s="383"/>
      <c r="GI3" s="383"/>
      <c r="GJ3" s="383"/>
      <c r="GK3" s="383"/>
      <c r="GL3" s="383"/>
      <c r="GM3" s="383"/>
      <c r="GN3" s="383"/>
      <c r="GO3" s="383"/>
      <c r="GP3" s="383"/>
      <c r="GQ3" s="383"/>
      <c r="GR3" s="383"/>
      <c r="GS3" s="383"/>
      <c r="GT3" s="383"/>
      <c r="GU3" s="383"/>
      <c r="GV3" s="383"/>
      <c r="GW3" s="383"/>
      <c r="GX3" s="383"/>
      <c r="GY3" s="383"/>
      <c r="GZ3" s="383"/>
      <c r="HA3" s="383"/>
      <c r="HB3" s="383"/>
      <c r="HC3" s="383"/>
      <c r="HD3" s="383"/>
      <c r="HE3" s="383"/>
      <c r="HF3" s="383"/>
      <c r="HG3" s="383"/>
      <c r="HH3" s="383"/>
      <c r="HI3" s="383"/>
      <c r="HJ3" s="383"/>
      <c r="HK3" s="383"/>
      <c r="HL3" s="383"/>
      <c r="HM3" s="383"/>
      <c r="HN3" s="383"/>
      <c r="HO3" s="383"/>
      <c r="HP3" s="383"/>
      <c r="HQ3" s="383"/>
      <c r="HR3" s="383"/>
      <c r="HS3" s="383"/>
      <c r="HT3" s="383"/>
      <c r="HU3" s="383"/>
      <c r="HV3" s="383"/>
      <c r="HW3" s="383"/>
      <c r="HX3" s="383"/>
      <c r="HY3" s="383"/>
      <c r="HZ3" s="383"/>
      <c r="IA3" s="383"/>
      <c r="IB3" s="383"/>
      <c r="IC3" s="383"/>
      <c r="ID3" s="383"/>
      <c r="IE3" s="383"/>
      <c r="IF3" s="383"/>
      <c r="IG3" s="383"/>
      <c r="IH3" s="383"/>
      <c r="II3" s="383"/>
      <c r="IJ3" s="383"/>
      <c r="IK3" s="383"/>
      <c r="IL3" s="383"/>
      <c r="IM3" s="383"/>
      <c r="IN3" s="383"/>
      <c r="IO3" s="383"/>
      <c r="IP3" s="383"/>
      <c r="IQ3" s="383"/>
      <c r="IR3" s="383"/>
      <c r="IS3" s="383"/>
      <c r="IT3" s="383"/>
      <c r="IU3" s="383"/>
    </row>
    <row r="4" ht="40.5" spans="1:255">
      <c r="A4" s="384" t="s">
        <v>54</v>
      </c>
      <c r="B4" s="385" t="s">
        <v>55</v>
      </c>
      <c r="C4" s="386" t="s">
        <v>56</v>
      </c>
      <c r="D4" s="387" t="s">
        <v>57</v>
      </c>
      <c r="E4" s="385" t="s">
        <v>58</v>
      </c>
      <c r="F4" s="387" t="s">
        <v>59</v>
      </c>
    </row>
    <row r="5" spans="1:255">
      <c r="A5" s="388" t="s">
        <v>60</v>
      </c>
      <c r="B5" s="366">
        <f>SUM(B6:B21)</f>
        <v>382600</v>
      </c>
      <c r="C5" s="366">
        <f>SUM(C6:C21)</f>
        <v>307935</v>
      </c>
      <c r="D5" s="170">
        <f>(C5/B5)*100</f>
        <v>80.4848405645583</v>
      </c>
      <c r="E5" s="366">
        <f>SUM(E6:E21)</f>
        <v>361012</v>
      </c>
      <c r="F5" s="170">
        <f>C5/E5*100</f>
        <v>85.2977186353916</v>
      </c>
      <c r="G5" s="389"/>
      <c r="H5" s="389"/>
      <c r="I5" s="389"/>
      <c r="J5" s="389"/>
      <c r="K5" s="389"/>
      <c r="L5" s="389"/>
      <c r="M5" s="389"/>
      <c r="N5" s="389"/>
      <c r="O5" s="389"/>
      <c r="P5" s="389"/>
      <c r="Q5" s="389"/>
      <c r="R5" s="389"/>
      <c r="S5" s="389"/>
      <c r="T5" s="389"/>
      <c r="U5" s="389"/>
      <c r="V5" s="389"/>
      <c r="W5" s="389"/>
      <c r="X5" s="389"/>
      <c r="Y5" s="389"/>
      <c r="Z5" s="389"/>
      <c r="AA5" s="389"/>
      <c r="AB5" s="389"/>
      <c r="AC5" s="389"/>
      <c r="AD5" s="389"/>
      <c r="AE5" s="389"/>
      <c r="AF5" s="389"/>
      <c r="AG5" s="389"/>
      <c r="AH5" s="389"/>
      <c r="AI5" s="389"/>
      <c r="AJ5" s="389"/>
      <c r="AK5" s="389"/>
      <c r="AL5" s="389"/>
      <c r="AM5" s="389"/>
      <c r="AN5" s="389"/>
      <c r="AO5" s="389"/>
      <c r="AP5" s="389"/>
      <c r="AQ5" s="389"/>
      <c r="AR5" s="389"/>
      <c r="AS5" s="389"/>
      <c r="AT5" s="389"/>
      <c r="AU5" s="389"/>
      <c r="AV5" s="389"/>
      <c r="AW5" s="389"/>
      <c r="AX5" s="389"/>
      <c r="AY5" s="389"/>
      <c r="AZ5" s="389"/>
      <c r="BA5" s="389"/>
      <c r="BB5" s="389"/>
      <c r="BC5" s="389"/>
      <c r="BD5" s="389"/>
      <c r="BE5" s="389"/>
      <c r="BF5" s="389"/>
      <c r="BG5" s="389"/>
      <c r="BH5" s="389"/>
      <c r="BI5" s="389"/>
      <c r="BJ5" s="389"/>
      <c r="BK5" s="389"/>
      <c r="BL5" s="389"/>
      <c r="BM5" s="389"/>
      <c r="BN5" s="389"/>
      <c r="BO5" s="389"/>
      <c r="BP5" s="389"/>
      <c r="BQ5" s="389"/>
      <c r="BR5" s="389"/>
      <c r="BS5" s="389"/>
      <c r="BT5" s="389"/>
      <c r="BU5" s="389"/>
      <c r="BV5" s="389"/>
      <c r="BW5" s="389"/>
      <c r="BX5" s="389"/>
      <c r="BY5" s="389"/>
      <c r="BZ5" s="389"/>
      <c r="CA5" s="389"/>
      <c r="CB5" s="389"/>
      <c r="CC5" s="389"/>
      <c r="CD5" s="389"/>
      <c r="CE5" s="389"/>
      <c r="CF5" s="389"/>
      <c r="CG5" s="389"/>
      <c r="CH5" s="389"/>
      <c r="CI5" s="389"/>
      <c r="CJ5" s="389"/>
      <c r="CK5" s="389"/>
      <c r="CL5" s="389"/>
      <c r="CM5" s="389"/>
      <c r="CN5" s="389"/>
      <c r="CO5" s="389"/>
      <c r="CP5" s="389"/>
      <c r="CQ5" s="389"/>
      <c r="CR5" s="389"/>
      <c r="CS5" s="389"/>
      <c r="CT5" s="389"/>
      <c r="CU5" s="389"/>
      <c r="CV5" s="389"/>
      <c r="CW5" s="389"/>
      <c r="CX5" s="389"/>
      <c r="CY5" s="389"/>
      <c r="CZ5" s="389"/>
      <c r="DA5" s="389"/>
      <c r="DB5" s="389"/>
      <c r="DC5" s="389"/>
      <c r="DD5" s="389"/>
      <c r="DE5" s="389"/>
      <c r="DF5" s="389"/>
      <c r="DG5" s="389"/>
      <c r="DH5" s="389"/>
      <c r="DI5" s="389"/>
      <c r="DJ5" s="389"/>
      <c r="DK5" s="389"/>
      <c r="DL5" s="389"/>
      <c r="DM5" s="389"/>
      <c r="DN5" s="389"/>
      <c r="DO5" s="389"/>
      <c r="DP5" s="389"/>
      <c r="DQ5" s="389"/>
      <c r="DR5" s="389"/>
      <c r="DS5" s="389"/>
      <c r="DT5" s="389"/>
      <c r="DU5" s="389"/>
      <c r="DV5" s="389"/>
      <c r="DW5" s="389"/>
      <c r="DX5" s="389"/>
      <c r="DY5" s="389"/>
      <c r="DZ5" s="389"/>
      <c r="EA5" s="389"/>
      <c r="EB5" s="389"/>
      <c r="EC5" s="389"/>
      <c r="ED5" s="389"/>
      <c r="EE5" s="389"/>
      <c r="EF5" s="389"/>
      <c r="EG5" s="389"/>
      <c r="EH5" s="389"/>
      <c r="EI5" s="389"/>
      <c r="EJ5" s="389"/>
      <c r="EK5" s="389"/>
      <c r="EL5" s="389"/>
      <c r="EM5" s="389"/>
      <c r="EN5" s="389"/>
      <c r="EO5" s="389"/>
      <c r="EP5" s="389"/>
      <c r="EQ5" s="389"/>
      <c r="ER5" s="389"/>
      <c r="ES5" s="389"/>
      <c r="ET5" s="389"/>
      <c r="EU5" s="389"/>
      <c r="EV5" s="389"/>
      <c r="EW5" s="389"/>
      <c r="EX5" s="389"/>
      <c r="EY5" s="389"/>
      <c r="EZ5" s="389"/>
      <c r="FA5" s="389"/>
      <c r="FB5" s="389"/>
      <c r="FC5" s="389"/>
      <c r="FD5" s="389"/>
      <c r="FE5" s="389"/>
      <c r="FF5" s="389"/>
      <c r="FG5" s="389"/>
      <c r="FH5" s="389"/>
      <c r="FI5" s="389"/>
      <c r="FJ5" s="389"/>
      <c r="FK5" s="389"/>
      <c r="FL5" s="389"/>
      <c r="FM5" s="389"/>
      <c r="FN5" s="389"/>
      <c r="FO5" s="389"/>
      <c r="FP5" s="389"/>
      <c r="FQ5" s="389"/>
      <c r="FR5" s="389"/>
      <c r="FS5" s="389"/>
      <c r="FT5" s="389"/>
      <c r="FU5" s="389"/>
      <c r="FV5" s="389"/>
      <c r="FW5" s="389"/>
      <c r="FX5" s="389"/>
      <c r="FY5" s="389"/>
      <c r="FZ5" s="389"/>
      <c r="GA5" s="389"/>
      <c r="GB5" s="389"/>
      <c r="GC5" s="389"/>
      <c r="GD5" s="389"/>
      <c r="GE5" s="389"/>
      <c r="GF5" s="389"/>
      <c r="GG5" s="389"/>
      <c r="GH5" s="389"/>
      <c r="GI5" s="389"/>
      <c r="GJ5" s="389"/>
      <c r="GK5" s="389"/>
      <c r="GL5" s="389"/>
      <c r="GM5" s="389"/>
      <c r="GN5" s="389"/>
      <c r="GO5" s="389"/>
      <c r="GP5" s="389"/>
      <c r="GQ5" s="389"/>
      <c r="GR5" s="389"/>
      <c r="GS5" s="389"/>
      <c r="GT5" s="389"/>
      <c r="GU5" s="389"/>
      <c r="GV5" s="389"/>
      <c r="GW5" s="389"/>
      <c r="GX5" s="389"/>
      <c r="GY5" s="389"/>
      <c r="GZ5" s="389"/>
      <c r="HA5" s="389"/>
      <c r="HB5" s="389"/>
      <c r="HC5" s="389"/>
      <c r="HD5" s="389"/>
      <c r="HE5" s="389"/>
      <c r="HF5" s="389"/>
      <c r="HG5" s="389"/>
      <c r="HH5" s="389"/>
      <c r="HI5" s="389"/>
      <c r="HJ5" s="389"/>
      <c r="HK5" s="389"/>
      <c r="HL5" s="389"/>
      <c r="HM5" s="389"/>
      <c r="HN5" s="389"/>
      <c r="HO5" s="389"/>
      <c r="HP5" s="389"/>
      <c r="HQ5" s="389"/>
      <c r="HR5" s="389"/>
      <c r="HS5" s="389"/>
      <c r="HT5" s="389"/>
      <c r="HU5" s="389"/>
      <c r="HV5" s="389"/>
      <c r="HW5" s="389"/>
      <c r="HX5" s="389"/>
      <c r="HY5" s="389"/>
      <c r="HZ5" s="389"/>
      <c r="IA5" s="389"/>
      <c r="IB5" s="389"/>
      <c r="IC5" s="389"/>
      <c r="ID5" s="389"/>
      <c r="IE5" s="389"/>
      <c r="IF5" s="389"/>
      <c r="IG5" s="389"/>
      <c r="IH5" s="389"/>
      <c r="II5" s="389"/>
      <c r="IJ5" s="389"/>
      <c r="IK5" s="389"/>
      <c r="IL5" s="389"/>
      <c r="IM5" s="389"/>
      <c r="IN5" s="389"/>
      <c r="IO5" s="389"/>
      <c r="IP5" s="389"/>
      <c r="IQ5" s="389"/>
      <c r="IR5" s="389"/>
      <c r="IS5" s="389"/>
      <c r="IT5" s="389"/>
      <c r="IU5" s="389"/>
    </row>
    <row r="6" spans="1:255">
      <c r="A6" s="390" t="s">
        <v>61</v>
      </c>
      <c r="B6" s="363">
        <v>149887</v>
      </c>
      <c r="C6" s="363">
        <v>141625</v>
      </c>
      <c r="D6" s="165">
        <f t="shared" ref="D6:D29" si="0">(C6/B6)*100</f>
        <v>94.4878475117922</v>
      </c>
      <c r="E6" s="363">
        <v>141050</v>
      </c>
      <c r="F6" s="165">
        <f t="shared" ref="F6:F41" si="1">C6/E6*100</f>
        <v>100.40765685927</v>
      </c>
    </row>
    <row r="7" spans="1:255">
      <c r="A7" s="390" t="s">
        <v>62</v>
      </c>
      <c r="B7" s="363"/>
      <c r="C7" s="363"/>
      <c r="D7" s="165"/>
      <c r="E7" s="363"/>
      <c r="F7" s="165"/>
    </row>
    <row r="8" spans="1:255">
      <c r="A8" s="390" t="s">
        <v>63</v>
      </c>
      <c r="B8" s="363"/>
      <c r="C8" s="363"/>
      <c r="D8" s="165"/>
      <c r="E8" s="363"/>
      <c r="F8" s="165"/>
    </row>
    <row r="9" spans="1:255">
      <c r="A9" s="390" t="s">
        <v>64</v>
      </c>
      <c r="B9" s="363">
        <v>109173</v>
      </c>
      <c r="C9" s="363">
        <v>62065</v>
      </c>
      <c r="D9" s="165">
        <f t="shared" si="0"/>
        <v>56.8501369386204</v>
      </c>
      <c r="E9" s="363">
        <v>100293</v>
      </c>
      <c r="F9" s="165">
        <f t="shared" si="1"/>
        <v>61.8836808152114</v>
      </c>
    </row>
    <row r="10" spans="1:255">
      <c r="A10" s="390" t="s">
        <v>65</v>
      </c>
      <c r="B10" s="363">
        <v>10558</v>
      </c>
      <c r="C10" s="363">
        <v>9973</v>
      </c>
      <c r="D10" s="165">
        <f t="shared" si="0"/>
        <v>94.4591778745975</v>
      </c>
      <c r="E10" s="363">
        <v>10067</v>
      </c>
      <c r="F10" s="165">
        <f t="shared" si="1"/>
        <v>99.0662560842356</v>
      </c>
    </row>
    <row r="11" spans="1:255">
      <c r="A11" s="390" t="s">
        <v>66</v>
      </c>
      <c r="B11" s="363">
        <v>13</v>
      </c>
      <c r="C11" s="363">
        <v>18</v>
      </c>
      <c r="D11" s="165">
        <f t="shared" si="0"/>
        <v>138.461538461538</v>
      </c>
      <c r="E11" s="363">
        <v>12</v>
      </c>
      <c r="F11" s="165">
        <f t="shared" si="1"/>
        <v>150</v>
      </c>
    </row>
    <row r="12" spans="1:255">
      <c r="A12" s="390" t="s">
        <v>67</v>
      </c>
      <c r="B12" s="363">
        <v>19737</v>
      </c>
      <c r="C12" s="363">
        <v>24069</v>
      </c>
      <c r="D12" s="165">
        <f t="shared" si="0"/>
        <v>121.948624411005</v>
      </c>
      <c r="E12" s="363">
        <v>21266</v>
      </c>
      <c r="F12" s="165">
        <f t="shared" si="1"/>
        <v>113.180663970657</v>
      </c>
    </row>
    <row r="13" spans="1:255">
      <c r="A13" s="390" t="s">
        <v>68</v>
      </c>
      <c r="B13" s="363">
        <v>12400</v>
      </c>
      <c r="C13" s="363">
        <v>8642</v>
      </c>
      <c r="D13" s="165">
        <f t="shared" si="0"/>
        <v>69.6935483870968</v>
      </c>
      <c r="E13" s="363">
        <v>11844</v>
      </c>
      <c r="F13" s="165">
        <f t="shared" si="1"/>
        <v>72.9652144545762</v>
      </c>
    </row>
    <row r="14" spans="1:255">
      <c r="A14" s="390" t="s">
        <v>69</v>
      </c>
      <c r="B14" s="363">
        <v>8694</v>
      </c>
      <c r="C14" s="363">
        <v>8372</v>
      </c>
      <c r="D14" s="165">
        <f t="shared" si="0"/>
        <v>96.2962962962963</v>
      </c>
      <c r="E14" s="363">
        <v>8337</v>
      </c>
      <c r="F14" s="165">
        <f t="shared" si="1"/>
        <v>100.419815281276</v>
      </c>
    </row>
    <row r="15" spans="1:255">
      <c r="A15" s="390" t="s">
        <v>70</v>
      </c>
      <c r="B15" s="363">
        <v>14720</v>
      </c>
      <c r="C15" s="363">
        <v>10751</v>
      </c>
      <c r="D15" s="165">
        <f t="shared" si="0"/>
        <v>73.0366847826087</v>
      </c>
      <c r="E15" s="363">
        <v>14041</v>
      </c>
      <c r="F15" s="165">
        <f t="shared" si="1"/>
        <v>76.5686204686276</v>
      </c>
    </row>
    <row r="16" spans="1:255">
      <c r="A16" s="390" t="s">
        <v>71</v>
      </c>
      <c r="B16" s="363">
        <v>36400</v>
      </c>
      <c r="C16" s="363">
        <v>21860</v>
      </c>
      <c r="D16" s="165">
        <f t="shared" si="0"/>
        <v>60.0549450549451</v>
      </c>
      <c r="E16" s="363">
        <v>33142</v>
      </c>
      <c r="F16" s="165">
        <f t="shared" si="1"/>
        <v>65.9586023776477</v>
      </c>
    </row>
    <row r="17" spans="1:255">
      <c r="A17" s="390" t="s">
        <v>72</v>
      </c>
      <c r="B17" s="363">
        <v>4000</v>
      </c>
      <c r="C17" s="363">
        <v>4222</v>
      </c>
      <c r="D17" s="165">
        <f t="shared" si="0"/>
        <v>105.55</v>
      </c>
      <c r="E17" s="363">
        <v>3680</v>
      </c>
      <c r="F17" s="165">
        <f t="shared" si="1"/>
        <v>114.728260869565</v>
      </c>
    </row>
    <row r="18" spans="1:255">
      <c r="A18" s="390" t="s">
        <v>73</v>
      </c>
      <c r="B18" s="363">
        <v>1490</v>
      </c>
      <c r="C18" s="363">
        <v>837</v>
      </c>
      <c r="D18" s="165">
        <f t="shared" si="0"/>
        <v>56.1744966442953</v>
      </c>
      <c r="E18" s="363">
        <v>1922</v>
      </c>
      <c r="F18" s="165">
        <f t="shared" si="1"/>
        <v>43.5483870967742</v>
      </c>
    </row>
    <row r="19" spans="1:255">
      <c r="A19" s="390" t="s">
        <v>74</v>
      </c>
      <c r="B19" s="363">
        <v>15150</v>
      </c>
      <c r="C19" s="363">
        <v>15175</v>
      </c>
      <c r="D19" s="165">
        <f t="shared" si="0"/>
        <v>100.16501650165</v>
      </c>
      <c r="E19" s="363">
        <v>15020</v>
      </c>
      <c r="F19" s="165">
        <f t="shared" si="1"/>
        <v>101.031957390146</v>
      </c>
    </row>
    <row r="20" spans="1:255">
      <c r="A20" s="390" t="s">
        <v>75</v>
      </c>
      <c r="B20" s="363">
        <v>378</v>
      </c>
      <c r="C20" s="363">
        <v>327</v>
      </c>
      <c r="D20" s="165">
        <f t="shared" si="0"/>
        <v>86.5079365079365</v>
      </c>
      <c r="E20" s="363">
        <v>360</v>
      </c>
      <c r="F20" s="165">
        <f t="shared" si="1"/>
        <v>90.8333333333333</v>
      </c>
    </row>
    <row r="21" spans="1:255">
      <c r="A21" s="390" t="s">
        <v>76</v>
      </c>
      <c r="B21" s="363"/>
      <c r="C21" s="363">
        <v>-1</v>
      </c>
      <c r="D21" s="165"/>
      <c r="E21" s="363">
        <v>-22</v>
      </c>
      <c r="F21" s="165">
        <f t="shared" si="1"/>
        <v>4.54545454545455</v>
      </c>
    </row>
    <row r="22" spans="1:255">
      <c r="A22" s="388" t="s">
        <v>77</v>
      </c>
      <c r="B22" s="366">
        <f>SUM(B23:B28)</f>
        <v>56960</v>
      </c>
      <c r="C22" s="366">
        <f>SUM(C23:C28)</f>
        <v>131768</v>
      </c>
      <c r="D22" s="170">
        <f t="shared" si="0"/>
        <v>231.334269662921</v>
      </c>
      <c r="E22" s="366">
        <f>SUM(E23:E28)</f>
        <v>47629</v>
      </c>
      <c r="F22" s="170">
        <f t="shared" si="1"/>
        <v>276.654979109366</v>
      </c>
      <c r="G22" s="389"/>
      <c r="H22" s="389"/>
      <c r="I22" s="389"/>
      <c r="J22" s="389"/>
      <c r="K22" s="389"/>
      <c r="L22" s="389"/>
      <c r="M22" s="389"/>
      <c r="N22" s="389"/>
      <c r="O22" s="389"/>
      <c r="P22" s="389"/>
      <c r="Q22" s="389"/>
      <c r="R22" s="389"/>
      <c r="S22" s="389"/>
      <c r="T22" s="389"/>
      <c r="U22" s="389"/>
      <c r="V22" s="389"/>
      <c r="W22" s="389"/>
      <c r="X22" s="389"/>
      <c r="Y22" s="389"/>
      <c r="Z22" s="389"/>
      <c r="AA22" s="389"/>
      <c r="AB22" s="389"/>
      <c r="AC22" s="389"/>
      <c r="AD22" s="389"/>
      <c r="AE22" s="389"/>
      <c r="AF22" s="389"/>
      <c r="AG22" s="389"/>
      <c r="AH22" s="389"/>
      <c r="AI22" s="389"/>
      <c r="AJ22" s="389"/>
      <c r="AK22" s="389"/>
      <c r="AL22" s="389"/>
      <c r="AM22" s="389"/>
      <c r="AN22" s="389"/>
      <c r="AO22" s="389"/>
      <c r="AP22" s="389"/>
      <c r="AQ22" s="389"/>
      <c r="AR22" s="389"/>
      <c r="AS22" s="389"/>
      <c r="AT22" s="389"/>
      <c r="AU22" s="389"/>
      <c r="AV22" s="389"/>
      <c r="AW22" s="389"/>
      <c r="AX22" s="389"/>
      <c r="AY22" s="389"/>
      <c r="AZ22" s="389"/>
      <c r="BA22" s="389"/>
      <c r="BB22" s="389"/>
      <c r="BC22" s="389"/>
      <c r="BD22" s="389"/>
      <c r="BE22" s="389"/>
      <c r="BF22" s="389"/>
      <c r="BG22" s="389"/>
      <c r="BH22" s="389"/>
      <c r="BI22" s="389"/>
      <c r="BJ22" s="389"/>
      <c r="BK22" s="389"/>
      <c r="BL22" s="389"/>
      <c r="BM22" s="389"/>
      <c r="BN22" s="389"/>
      <c r="BO22" s="389"/>
      <c r="BP22" s="389"/>
      <c r="BQ22" s="389"/>
      <c r="BR22" s="389"/>
      <c r="BS22" s="389"/>
      <c r="BT22" s="389"/>
      <c r="BU22" s="389"/>
      <c r="BV22" s="389"/>
      <c r="BW22" s="389"/>
      <c r="BX22" s="389"/>
      <c r="BY22" s="389"/>
      <c r="BZ22" s="389"/>
      <c r="CA22" s="389"/>
      <c r="CB22" s="389"/>
      <c r="CC22" s="389"/>
      <c r="CD22" s="389"/>
      <c r="CE22" s="389"/>
      <c r="CF22" s="389"/>
      <c r="CG22" s="389"/>
      <c r="CH22" s="389"/>
      <c r="CI22" s="389"/>
      <c r="CJ22" s="389"/>
      <c r="CK22" s="389"/>
      <c r="CL22" s="389"/>
      <c r="CM22" s="389"/>
      <c r="CN22" s="389"/>
      <c r="CO22" s="389"/>
      <c r="CP22" s="389"/>
      <c r="CQ22" s="389"/>
      <c r="CR22" s="389"/>
      <c r="CS22" s="389"/>
      <c r="CT22" s="389"/>
      <c r="CU22" s="389"/>
      <c r="CV22" s="389"/>
      <c r="CW22" s="389"/>
      <c r="CX22" s="389"/>
      <c r="CY22" s="389"/>
      <c r="CZ22" s="389"/>
      <c r="DA22" s="389"/>
      <c r="DB22" s="389"/>
      <c r="DC22" s="389"/>
      <c r="DD22" s="389"/>
      <c r="DE22" s="389"/>
      <c r="DF22" s="389"/>
      <c r="DG22" s="389"/>
      <c r="DH22" s="389"/>
      <c r="DI22" s="389"/>
      <c r="DJ22" s="389"/>
      <c r="DK22" s="389"/>
      <c r="DL22" s="389"/>
      <c r="DM22" s="389"/>
      <c r="DN22" s="389"/>
      <c r="DO22" s="389"/>
      <c r="DP22" s="389"/>
      <c r="DQ22" s="389"/>
      <c r="DR22" s="389"/>
      <c r="DS22" s="389"/>
      <c r="DT22" s="389"/>
      <c r="DU22" s="389"/>
      <c r="DV22" s="389"/>
      <c r="DW22" s="389"/>
      <c r="DX22" s="389"/>
      <c r="DY22" s="389"/>
      <c r="DZ22" s="389"/>
      <c r="EA22" s="389"/>
      <c r="EB22" s="389"/>
      <c r="EC22" s="389"/>
      <c r="ED22" s="389"/>
      <c r="EE22" s="389"/>
      <c r="EF22" s="389"/>
      <c r="EG22" s="389"/>
      <c r="EH22" s="389"/>
      <c r="EI22" s="389"/>
      <c r="EJ22" s="389"/>
      <c r="EK22" s="389"/>
      <c r="EL22" s="389"/>
      <c r="EM22" s="389"/>
      <c r="EN22" s="389"/>
      <c r="EO22" s="389"/>
      <c r="EP22" s="389"/>
      <c r="EQ22" s="389"/>
      <c r="ER22" s="389"/>
      <c r="ES22" s="389"/>
      <c r="ET22" s="389"/>
      <c r="EU22" s="389"/>
      <c r="EV22" s="389"/>
      <c r="EW22" s="389"/>
      <c r="EX22" s="389"/>
      <c r="EY22" s="389"/>
      <c r="EZ22" s="389"/>
      <c r="FA22" s="389"/>
      <c r="FB22" s="389"/>
      <c r="FC22" s="389"/>
      <c r="FD22" s="389"/>
      <c r="FE22" s="389"/>
      <c r="FF22" s="389"/>
      <c r="FG22" s="389"/>
      <c r="FH22" s="389"/>
      <c r="FI22" s="389"/>
      <c r="FJ22" s="389"/>
      <c r="FK22" s="389"/>
      <c r="FL22" s="389"/>
      <c r="FM22" s="389"/>
      <c r="FN22" s="389"/>
      <c r="FO22" s="389"/>
      <c r="FP22" s="389"/>
      <c r="FQ22" s="389"/>
      <c r="FR22" s="389"/>
      <c r="FS22" s="389"/>
      <c r="FT22" s="389"/>
      <c r="FU22" s="389"/>
      <c r="FV22" s="389"/>
      <c r="FW22" s="389"/>
      <c r="FX22" s="389"/>
      <c r="FY22" s="389"/>
      <c r="FZ22" s="389"/>
      <c r="GA22" s="389"/>
      <c r="GB22" s="389"/>
      <c r="GC22" s="389"/>
      <c r="GD22" s="389"/>
      <c r="GE22" s="389"/>
      <c r="GF22" s="389"/>
      <c r="GG22" s="389"/>
      <c r="GH22" s="389"/>
      <c r="GI22" s="389"/>
      <c r="GJ22" s="389"/>
      <c r="GK22" s="389"/>
      <c r="GL22" s="389"/>
      <c r="GM22" s="389"/>
      <c r="GN22" s="389"/>
      <c r="GO22" s="389"/>
      <c r="GP22" s="389"/>
      <c r="GQ22" s="389"/>
      <c r="GR22" s="389"/>
      <c r="GS22" s="389"/>
      <c r="GT22" s="389"/>
      <c r="GU22" s="389"/>
      <c r="GV22" s="389"/>
      <c r="GW22" s="389"/>
      <c r="GX22" s="389"/>
      <c r="GY22" s="389"/>
      <c r="GZ22" s="389"/>
      <c r="HA22" s="389"/>
      <c r="HB22" s="389"/>
      <c r="HC22" s="389"/>
      <c r="HD22" s="389"/>
      <c r="HE22" s="389"/>
      <c r="HF22" s="389"/>
      <c r="HG22" s="389"/>
      <c r="HH22" s="389"/>
      <c r="HI22" s="389"/>
      <c r="HJ22" s="389"/>
      <c r="HK22" s="389"/>
      <c r="HL22" s="389"/>
      <c r="HM22" s="389"/>
      <c r="HN22" s="389"/>
      <c r="HO22" s="389"/>
      <c r="HP22" s="389"/>
      <c r="HQ22" s="389"/>
      <c r="HR22" s="389"/>
      <c r="HS22" s="389"/>
      <c r="HT22" s="389"/>
      <c r="HU22" s="389"/>
      <c r="HV22" s="389"/>
      <c r="HW22" s="389"/>
      <c r="HX22" s="389"/>
      <c r="HY22" s="389"/>
      <c r="HZ22" s="389"/>
      <c r="IA22" s="389"/>
      <c r="IB22" s="389"/>
      <c r="IC22" s="389"/>
      <c r="ID22" s="389"/>
      <c r="IE22" s="389"/>
      <c r="IF22" s="389"/>
      <c r="IG22" s="389"/>
      <c r="IH22" s="389"/>
      <c r="II22" s="389"/>
      <c r="IJ22" s="389"/>
      <c r="IK22" s="389"/>
      <c r="IL22" s="389"/>
      <c r="IM22" s="389"/>
      <c r="IN22" s="389"/>
      <c r="IO22" s="389"/>
      <c r="IP22" s="389"/>
      <c r="IQ22" s="389"/>
      <c r="IR22" s="389"/>
      <c r="IS22" s="389"/>
      <c r="IT22" s="389"/>
      <c r="IU22" s="389"/>
    </row>
    <row r="23" spans="1:255">
      <c r="A23" s="390" t="s">
        <v>78</v>
      </c>
      <c r="B23" s="363">
        <v>37630</v>
      </c>
      <c r="C23" s="363">
        <v>54341</v>
      </c>
      <c r="D23" s="165">
        <f t="shared" si="0"/>
        <v>144.408716449641</v>
      </c>
      <c r="E23" s="363">
        <v>29517</v>
      </c>
      <c r="F23" s="165">
        <f t="shared" si="1"/>
        <v>184.100687739269</v>
      </c>
    </row>
    <row r="24" spans="1:255">
      <c r="A24" s="390" t="s">
        <v>79</v>
      </c>
      <c r="B24" s="363">
        <v>8754</v>
      </c>
      <c r="C24" s="363">
        <v>8975</v>
      </c>
      <c r="D24" s="165">
        <f t="shared" si="0"/>
        <v>102.524560201051</v>
      </c>
      <c r="E24" s="363">
        <v>7941</v>
      </c>
      <c r="F24" s="165">
        <f t="shared" si="1"/>
        <v>113.021030096965</v>
      </c>
    </row>
    <row r="25" spans="1:255">
      <c r="A25" s="390" t="s">
        <v>80</v>
      </c>
      <c r="B25" s="363">
        <v>6804</v>
      </c>
      <c r="C25" s="363">
        <v>6795</v>
      </c>
      <c r="D25" s="165">
        <f t="shared" si="0"/>
        <v>99.8677248677249</v>
      </c>
      <c r="E25" s="363">
        <v>6451</v>
      </c>
      <c r="F25" s="165">
        <f t="shared" si="1"/>
        <v>105.332506588126</v>
      </c>
    </row>
    <row r="26" spans="1:255">
      <c r="A26" s="390" t="s">
        <v>81</v>
      </c>
      <c r="B26" s="363">
        <v>3073</v>
      </c>
      <c r="C26" s="363">
        <v>61221</v>
      </c>
      <c r="D26" s="165">
        <f t="shared" si="0"/>
        <v>1992.22258379434</v>
      </c>
      <c r="E26" s="363">
        <v>3077</v>
      </c>
      <c r="F26" s="165">
        <f t="shared" si="1"/>
        <v>1989.63275918102</v>
      </c>
    </row>
    <row r="27" spans="1:255">
      <c r="A27" s="390" t="s">
        <v>82</v>
      </c>
      <c r="B27" s="363">
        <v>91</v>
      </c>
      <c r="C27" s="363"/>
      <c r="D27" s="165"/>
      <c r="E27" s="363">
        <v>84</v>
      </c>
      <c r="F27" s="165"/>
    </row>
    <row r="28" spans="1:255">
      <c r="A28" s="390" t="s">
        <v>83</v>
      </c>
      <c r="B28" s="363">
        <v>608</v>
      </c>
      <c r="C28" s="363">
        <v>436</v>
      </c>
      <c r="D28" s="165">
        <f t="shared" si="0"/>
        <v>71.7105263157895</v>
      </c>
      <c r="E28" s="363">
        <v>559</v>
      </c>
      <c r="F28" s="165">
        <f t="shared" si="1"/>
        <v>77.9964221824687</v>
      </c>
    </row>
    <row r="29" spans="1:255">
      <c r="A29" s="384" t="s">
        <v>84</v>
      </c>
      <c r="B29" s="366">
        <f>B5+B22</f>
        <v>439560</v>
      </c>
      <c r="C29" s="366">
        <f>C5+C22</f>
        <v>439703</v>
      </c>
      <c r="D29" s="170">
        <f t="shared" si="0"/>
        <v>100.032532532533</v>
      </c>
      <c r="E29" s="366">
        <f>E5+E22</f>
        <v>408641</v>
      </c>
      <c r="F29" s="170">
        <f t="shared" si="1"/>
        <v>107.60129306653</v>
      </c>
      <c r="G29" s="389"/>
      <c r="H29" s="389"/>
      <c r="I29" s="389"/>
      <c r="J29" s="389"/>
      <c r="K29" s="389"/>
      <c r="L29" s="389"/>
      <c r="M29" s="389"/>
      <c r="N29" s="389"/>
      <c r="O29" s="389"/>
      <c r="P29" s="389"/>
      <c r="Q29" s="389"/>
      <c r="R29" s="389"/>
      <c r="S29" s="389"/>
      <c r="T29" s="389"/>
      <c r="U29" s="389"/>
      <c r="V29" s="389"/>
      <c r="W29" s="389"/>
      <c r="X29" s="389"/>
      <c r="Y29" s="389"/>
      <c r="Z29" s="389"/>
      <c r="AA29" s="389"/>
      <c r="AB29" s="389"/>
      <c r="AC29" s="389"/>
      <c r="AD29" s="389"/>
      <c r="AE29" s="389"/>
      <c r="AF29" s="389"/>
      <c r="AG29" s="389"/>
      <c r="AH29" s="389"/>
      <c r="AI29" s="389"/>
      <c r="AJ29" s="389"/>
      <c r="AK29" s="389"/>
      <c r="AL29" s="389"/>
      <c r="AM29" s="389"/>
      <c r="AN29" s="389"/>
      <c r="AO29" s="389"/>
      <c r="AP29" s="389"/>
      <c r="AQ29" s="389"/>
      <c r="AR29" s="389"/>
      <c r="AS29" s="389"/>
      <c r="AT29" s="389"/>
      <c r="AU29" s="389"/>
      <c r="AV29" s="389"/>
      <c r="AW29" s="389"/>
      <c r="AX29" s="389"/>
      <c r="AY29" s="389"/>
      <c r="AZ29" s="389"/>
      <c r="BA29" s="389"/>
      <c r="BB29" s="389"/>
      <c r="BC29" s="389"/>
      <c r="BD29" s="389"/>
      <c r="BE29" s="389"/>
      <c r="BF29" s="389"/>
      <c r="BG29" s="389"/>
      <c r="BH29" s="389"/>
      <c r="BI29" s="389"/>
      <c r="BJ29" s="389"/>
      <c r="BK29" s="389"/>
      <c r="BL29" s="389"/>
      <c r="BM29" s="389"/>
      <c r="BN29" s="389"/>
      <c r="BO29" s="389"/>
      <c r="BP29" s="389"/>
      <c r="BQ29" s="389"/>
      <c r="BR29" s="389"/>
      <c r="BS29" s="389"/>
      <c r="BT29" s="389"/>
      <c r="BU29" s="389"/>
      <c r="BV29" s="389"/>
      <c r="BW29" s="389"/>
      <c r="BX29" s="389"/>
      <c r="BY29" s="389"/>
      <c r="BZ29" s="389"/>
      <c r="CA29" s="389"/>
      <c r="CB29" s="389"/>
      <c r="CC29" s="389"/>
      <c r="CD29" s="389"/>
      <c r="CE29" s="389"/>
      <c r="CF29" s="389"/>
      <c r="CG29" s="389"/>
      <c r="CH29" s="389"/>
      <c r="CI29" s="389"/>
      <c r="CJ29" s="389"/>
      <c r="CK29" s="389"/>
      <c r="CL29" s="389"/>
      <c r="CM29" s="389"/>
      <c r="CN29" s="389"/>
      <c r="CO29" s="389"/>
      <c r="CP29" s="389"/>
      <c r="CQ29" s="389"/>
      <c r="CR29" s="389"/>
      <c r="CS29" s="389"/>
      <c r="CT29" s="389"/>
      <c r="CU29" s="389"/>
      <c r="CV29" s="389"/>
      <c r="CW29" s="389"/>
      <c r="CX29" s="389"/>
      <c r="CY29" s="389"/>
      <c r="CZ29" s="389"/>
      <c r="DA29" s="389"/>
      <c r="DB29" s="389"/>
      <c r="DC29" s="389"/>
      <c r="DD29" s="389"/>
      <c r="DE29" s="389"/>
      <c r="DF29" s="389"/>
      <c r="DG29" s="389"/>
      <c r="DH29" s="389"/>
      <c r="DI29" s="389"/>
      <c r="DJ29" s="389"/>
      <c r="DK29" s="389"/>
      <c r="DL29" s="389"/>
      <c r="DM29" s="389"/>
      <c r="DN29" s="389"/>
      <c r="DO29" s="389"/>
      <c r="DP29" s="389"/>
      <c r="DQ29" s="389"/>
      <c r="DR29" s="389"/>
      <c r="DS29" s="389"/>
      <c r="DT29" s="389"/>
      <c r="DU29" s="389"/>
      <c r="DV29" s="389"/>
      <c r="DW29" s="389"/>
      <c r="DX29" s="389"/>
      <c r="DY29" s="389"/>
      <c r="DZ29" s="389"/>
      <c r="EA29" s="389"/>
      <c r="EB29" s="389"/>
      <c r="EC29" s="389"/>
      <c r="ED29" s="389"/>
      <c r="EE29" s="389"/>
      <c r="EF29" s="389"/>
      <c r="EG29" s="389"/>
      <c r="EH29" s="389"/>
      <c r="EI29" s="389"/>
      <c r="EJ29" s="389"/>
      <c r="EK29" s="389"/>
      <c r="EL29" s="389"/>
      <c r="EM29" s="389"/>
      <c r="EN29" s="389"/>
      <c r="EO29" s="389"/>
      <c r="EP29" s="389"/>
      <c r="EQ29" s="389"/>
      <c r="ER29" s="389"/>
      <c r="ES29" s="389"/>
      <c r="ET29" s="389"/>
      <c r="EU29" s="389"/>
      <c r="EV29" s="389"/>
      <c r="EW29" s="389"/>
      <c r="EX29" s="389"/>
      <c r="EY29" s="389"/>
      <c r="EZ29" s="389"/>
      <c r="FA29" s="389"/>
      <c r="FB29" s="389"/>
      <c r="FC29" s="389"/>
      <c r="FD29" s="389"/>
      <c r="FE29" s="389"/>
      <c r="FF29" s="389"/>
      <c r="FG29" s="389"/>
      <c r="FH29" s="389"/>
      <c r="FI29" s="389"/>
      <c r="FJ29" s="389"/>
      <c r="FK29" s="389"/>
      <c r="FL29" s="389"/>
      <c r="FM29" s="389"/>
      <c r="FN29" s="389"/>
      <c r="FO29" s="389"/>
      <c r="FP29" s="389"/>
      <c r="FQ29" s="389"/>
      <c r="FR29" s="389"/>
      <c r="FS29" s="389"/>
      <c r="FT29" s="389"/>
      <c r="FU29" s="389"/>
      <c r="FV29" s="389"/>
      <c r="FW29" s="389"/>
      <c r="FX29" s="389"/>
      <c r="FY29" s="389"/>
      <c r="FZ29" s="389"/>
      <c r="GA29" s="389"/>
      <c r="GB29" s="389"/>
      <c r="GC29" s="389"/>
      <c r="GD29" s="389"/>
      <c r="GE29" s="389"/>
      <c r="GF29" s="389"/>
      <c r="GG29" s="389"/>
      <c r="GH29" s="389"/>
      <c r="GI29" s="389"/>
      <c r="GJ29" s="389"/>
      <c r="GK29" s="389"/>
      <c r="GL29" s="389"/>
      <c r="GM29" s="389"/>
      <c r="GN29" s="389"/>
      <c r="GO29" s="389"/>
      <c r="GP29" s="389"/>
      <c r="GQ29" s="389"/>
      <c r="GR29" s="389"/>
      <c r="GS29" s="389"/>
      <c r="GT29" s="389"/>
      <c r="GU29" s="389"/>
      <c r="GV29" s="389"/>
      <c r="GW29" s="389"/>
      <c r="GX29" s="389"/>
      <c r="GY29" s="389"/>
      <c r="GZ29" s="389"/>
      <c r="HA29" s="389"/>
      <c r="HB29" s="389"/>
      <c r="HC29" s="389"/>
      <c r="HD29" s="389"/>
      <c r="HE29" s="389"/>
      <c r="HF29" s="389"/>
      <c r="HG29" s="389"/>
      <c r="HH29" s="389"/>
      <c r="HI29" s="389"/>
      <c r="HJ29" s="389"/>
      <c r="HK29" s="389"/>
      <c r="HL29" s="389"/>
      <c r="HM29" s="389"/>
      <c r="HN29" s="389"/>
      <c r="HO29" s="389"/>
      <c r="HP29" s="389"/>
      <c r="HQ29" s="389"/>
      <c r="HR29" s="389"/>
      <c r="HS29" s="389"/>
      <c r="HT29" s="389"/>
      <c r="HU29" s="389"/>
      <c r="HV29" s="389"/>
      <c r="HW29" s="389"/>
      <c r="HX29" s="389"/>
      <c r="HY29" s="389"/>
      <c r="HZ29" s="389"/>
      <c r="IA29" s="389"/>
      <c r="IB29" s="389"/>
      <c r="IC29" s="389"/>
      <c r="ID29" s="389"/>
      <c r="IE29" s="389"/>
      <c r="IF29" s="389"/>
      <c r="IG29" s="389"/>
      <c r="IH29" s="389"/>
      <c r="II29" s="389"/>
      <c r="IJ29" s="389"/>
      <c r="IK29" s="389"/>
      <c r="IL29" s="389"/>
      <c r="IM29" s="389"/>
      <c r="IN29" s="389"/>
      <c r="IO29" s="389"/>
      <c r="IP29" s="389"/>
      <c r="IQ29" s="389"/>
      <c r="IR29" s="389"/>
      <c r="IS29" s="389"/>
      <c r="IT29" s="389"/>
      <c r="IU29" s="389"/>
    </row>
    <row r="30" spans="1:255">
      <c r="A30" s="388" t="s">
        <v>85</v>
      </c>
      <c r="B30" s="366"/>
      <c r="C30" s="366">
        <v>179336</v>
      </c>
      <c r="D30" s="391"/>
      <c r="E30" s="366">
        <v>54016</v>
      </c>
      <c r="F30" s="391">
        <f t="shared" si="1"/>
        <v>332.005331753555</v>
      </c>
      <c r="G30" s="389"/>
      <c r="H30" s="389"/>
      <c r="I30" s="389"/>
      <c r="J30" s="389"/>
      <c r="K30" s="389"/>
      <c r="L30" s="389"/>
      <c r="M30" s="389"/>
      <c r="N30" s="389"/>
      <c r="O30" s="389"/>
      <c r="P30" s="389"/>
      <c r="Q30" s="389"/>
      <c r="R30" s="389"/>
      <c r="S30" s="389"/>
      <c r="T30" s="389"/>
      <c r="U30" s="389"/>
      <c r="V30" s="389"/>
      <c r="W30" s="389"/>
      <c r="X30" s="389"/>
      <c r="Y30" s="389"/>
      <c r="Z30" s="389"/>
      <c r="AA30" s="389"/>
      <c r="AB30" s="389"/>
      <c r="AC30" s="389"/>
      <c r="AD30" s="389"/>
      <c r="AE30" s="389"/>
      <c r="AF30" s="389"/>
      <c r="AG30" s="389"/>
      <c r="AH30" s="389"/>
      <c r="AI30" s="389"/>
      <c r="AJ30" s="389"/>
      <c r="AK30" s="389"/>
      <c r="AL30" s="389"/>
      <c r="AM30" s="389"/>
      <c r="AN30" s="389"/>
      <c r="AO30" s="389"/>
      <c r="AP30" s="389"/>
      <c r="AQ30" s="389"/>
      <c r="AR30" s="389"/>
      <c r="AS30" s="389"/>
      <c r="AT30" s="389"/>
      <c r="AU30" s="389"/>
      <c r="AV30" s="389"/>
      <c r="AW30" s="389"/>
      <c r="AX30" s="389"/>
      <c r="AY30" s="389"/>
      <c r="AZ30" s="389"/>
      <c r="BA30" s="389"/>
      <c r="BB30" s="389"/>
      <c r="BC30" s="389"/>
      <c r="BD30" s="389"/>
      <c r="BE30" s="389"/>
      <c r="BF30" s="389"/>
      <c r="BG30" s="389"/>
      <c r="BH30" s="389"/>
      <c r="BI30" s="389"/>
      <c r="BJ30" s="389"/>
      <c r="BK30" s="389"/>
      <c r="BL30" s="389"/>
      <c r="BM30" s="389"/>
      <c r="BN30" s="389"/>
      <c r="BO30" s="389"/>
      <c r="BP30" s="389"/>
      <c r="BQ30" s="389"/>
      <c r="BR30" s="389"/>
      <c r="BS30" s="389"/>
      <c r="BT30" s="389"/>
      <c r="BU30" s="389"/>
      <c r="BV30" s="389"/>
      <c r="BW30" s="389"/>
      <c r="BX30" s="389"/>
      <c r="BY30" s="389"/>
      <c r="BZ30" s="389"/>
      <c r="CA30" s="389"/>
      <c r="CB30" s="389"/>
      <c r="CC30" s="389"/>
      <c r="CD30" s="389"/>
      <c r="CE30" s="389"/>
      <c r="CF30" s="389"/>
      <c r="CG30" s="389"/>
      <c r="CH30" s="389"/>
      <c r="CI30" s="389"/>
      <c r="CJ30" s="389"/>
      <c r="CK30" s="389"/>
      <c r="CL30" s="389"/>
      <c r="CM30" s="389"/>
      <c r="CN30" s="389"/>
      <c r="CO30" s="389"/>
      <c r="CP30" s="389"/>
      <c r="CQ30" s="389"/>
      <c r="CR30" s="389"/>
      <c r="CS30" s="389"/>
      <c r="CT30" s="389"/>
      <c r="CU30" s="389"/>
      <c r="CV30" s="389"/>
      <c r="CW30" s="389"/>
      <c r="CX30" s="389"/>
      <c r="CY30" s="389"/>
      <c r="CZ30" s="389"/>
      <c r="DA30" s="389"/>
      <c r="DB30" s="389"/>
      <c r="DC30" s="389"/>
      <c r="DD30" s="389"/>
      <c r="DE30" s="389"/>
      <c r="DF30" s="389"/>
      <c r="DG30" s="389"/>
      <c r="DH30" s="389"/>
      <c r="DI30" s="389"/>
      <c r="DJ30" s="389"/>
      <c r="DK30" s="389"/>
      <c r="DL30" s="389"/>
      <c r="DM30" s="389"/>
      <c r="DN30" s="389"/>
      <c r="DO30" s="389"/>
      <c r="DP30" s="389"/>
      <c r="DQ30" s="389"/>
      <c r="DR30" s="389"/>
      <c r="DS30" s="389"/>
      <c r="DT30" s="389"/>
      <c r="DU30" s="389"/>
      <c r="DV30" s="389"/>
      <c r="DW30" s="389"/>
      <c r="DX30" s="389"/>
      <c r="DY30" s="389"/>
      <c r="DZ30" s="389"/>
      <c r="EA30" s="389"/>
      <c r="EB30" s="389"/>
      <c r="EC30" s="389"/>
      <c r="ED30" s="389"/>
      <c r="EE30" s="389"/>
      <c r="EF30" s="389"/>
      <c r="EG30" s="389"/>
      <c r="EH30" s="389"/>
      <c r="EI30" s="389"/>
      <c r="EJ30" s="389"/>
      <c r="EK30" s="389"/>
      <c r="EL30" s="389"/>
      <c r="EM30" s="389"/>
      <c r="EN30" s="389"/>
      <c r="EO30" s="389"/>
      <c r="EP30" s="389"/>
      <c r="EQ30" s="389"/>
      <c r="ER30" s="389"/>
      <c r="ES30" s="389"/>
      <c r="ET30" s="389"/>
      <c r="EU30" s="389"/>
      <c r="EV30" s="389"/>
      <c r="EW30" s="389"/>
      <c r="EX30" s="389"/>
      <c r="EY30" s="389"/>
      <c r="EZ30" s="389"/>
      <c r="FA30" s="389"/>
      <c r="FB30" s="389"/>
      <c r="FC30" s="389"/>
      <c r="FD30" s="389"/>
      <c r="FE30" s="389"/>
      <c r="FF30" s="389"/>
      <c r="FG30" s="389"/>
      <c r="FH30" s="389"/>
      <c r="FI30" s="389"/>
      <c r="FJ30" s="389"/>
      <c r="FK30" s="389"/>
      <c r="FL30" s="389"/>
      <c r="FM30" s="389"/>
      <c r="FN30" s="389"/>
      <c r="FO30" s="389"/>
      <c r="FP30" s="389"/>
      <c r="FQ30" s="389"/>
      <c r="FR30" s="389"/>
      <c r="FS30" s="389"/>
      <c r="FT30" s="389"/>
      <c r="FU30" s="389"/>
      <c r="FV30" s="389"/>
      <c r="FW30" s="389"/>
      <c r="FX30" s="389"/>
      <c r="FY30" s="389"/>
      <c r="FZ30" s="389"/>
      <c r="GA30" s="389"/>
      <c r="GB30" s="389"/>
      <c r="GC30" s="389"/>
      <c r="GD30" s="389"/>
      <c r="GE30" s="389"/>
      <c r="GF30" s="389"/>
      <c r="GG30" s="389"/>
      <c r="GH30" s="389"/>
      <c r="GI30" s="389"/>
      <c r="GJ30" s="389"/>
      <c r="GK30" s="389"/>
      <c r="GL30" s="389"/>
      <c r="GM30" s="389"/>
      <c r="GN30" s="389"/>
      <c r="GO30" s="389"/>
      <c r="GP30" s="389"/>
      <c r="GQ30" s="389"/>
      <c r="GR30" s="389"/>
      <c r="GS30" s="389"/>
      <c r="GT30" s="389"/>
      <c r="GU30" s="389"/>
      <c r="GV30" s="389"/>
      <c r="GW30" s="389"/>
      <c r="GX30" s="389"/>
      <c r="GY30" s="389"/>
      <c r="GZ30" s="389"/>
      <c r="HA30" s="389"/>
      <c r="HB30" s="389"/>
      <c r="HC30" s="389"/>
      <c r="HD30" s="389"/>
      <c r="HE30" s="389"/>
      <c r="HF30" s="389"/>
      <c r="HG30" s="389"/>
      <c r="HH30" s="389"/>
      <c r="HI30" s="389"/>
      <c r="HJ30" s="389"/>
      <c r="HK30" s="389"/>
      <c r="HL30" s="389"/>
      <c r="HM30" s="389"/>
      <c r="HN30" s="389"/>
      <c r="HO30" s="389"/>
      <c r="HP30" s="389"/>
      <c r="HQ30" s="389"/>
      <c r="HR30" s="389"/>
      <c r="HS30" s="389"/>
      <c r="HT30" s="389"/>
      <c r="HU30" s="389"/>
      <c r="HV30" s="389"/>
      <c r="HW30" s="389"/>
      <c r="HX30" s="389"/>
      <c r="HY30" s="389"/>
      <c r="HZ30" s="389"/>
      <c r="IA30" s="389"/>
      <c r="IB30" s="389"/>
      <c r="IC30" s="389"/>
      <c r="ID30" s="389"/>
      <c r="IE30" s="389"/>
      <c r="IF30" s="389"/>
      <c r="IG30" s="389"/>
      <c r="IH30" s="389"/>
      <c r="II30" s="389"/>
      <c r="IJ30" s="389"/>
      <c r="IK30" s="389"/>
      <c r="IL30" s="389"/>
      <c r="IM30" s="389"/>
      <c r="IN30" s="389"/>
      <c r="IO30" s="389"/>
      <c r="IP30" s="389"/>
      <c r="IQ30" s="389"/>
      <c r="IR30" s="389"/>
      <c r="IS30" s="389"/>
      <c r="IT30" s="389"/>
      <c r="IU30" s="389"/>
    </row>
    <row r="31" spans="1:255">
      <c r="A31" s="388" t="s">
        <v>86</v>
      </c>
      <c r="B31" s="366"/>
      <c r="C31" s="366">
        <f>SUM(C32+C36+C37+C38+C39+C40)</f>
        <v>311433</v>
      </c>
      <c r="D31" s="391"/>
      <c r="E31" s="366">
        <f>SUM(E32+E36+E39+E40)</f>
        <v>259892</v>
      </c>
      <c r="F31" s="391">
        <f t="shared" si="1"/>
        <v>119.831699321257</v>
      </c>
      <c r="G31" s="389"/>
      <c r="H31" s="389"/>
      <c r="I31" s="389"/>
      <c r="J31" s="389"/>
      <c r="K31" s="389"/>
      <c r="L31" s="389"/>
      <c r="M31" s="389"/>
      <c r="N31" s="389"/>
      <c r="O31" s="389"/>
      <c r="P31" s="389"/>
      <c r="Q31" s="389"/>
      <c r="R31" s="389"/>
      <c r="S31" s="389"/>
      <c r="T31" s="389"/>
      <c r="U31" s="389"/>
      <c r="V31" s="389"/>
      <c r="W31" s="389"/>
      <c r="X31" s="389"/>
      <c r="Y31" s="389"/>
      <c r="Z31" s="389"/>
      <c r="AA31" s="389"/>
      <c r="AB31" s="389"/>
      <c r="AC31" s="389"/>
      <c r="AD31" s="389"/>
      <c r="AE31" s="389"/>
      <c r="AF31" s="389"/>
      <c r="AG31" s="389"/>
      <c r="AH31" s="389"/>
      <c r="AI31" s="389"/>
      <c r="AJ31" s="389"/>
      <c r="AK31" s="389"/>
      <c r="AL31" s="389"/>
      <c r="AM31" s="389"/>
      <c r="AN31" s="389"/>
      <c r="AO31" s="389"/>
      <c r="AP31" s="389"/>
      <c r="AQ31" s="389"/>
      <c r="AR31" s="389"/>
      <c r="AS31" s="389"/>
      <c r="AT31" s="389"/>
      <c r="AU31" s="389"/>
      <c r="AV31" s="389"/>
      <c r="AW31" s="389"/>
      <c r="AX31" s="389"/>
      <c r="AY31" s="389"/>
      <c r="AZ31" s="389"/>
      <c r="BA31" s="389"/>
      <c r="BB31" s="389"/>
      <c r="BC31" s="389"/>
      <c r="BD31" s="389"/>
      <c r="BE31" s="389"/>
      <c r="BF31" s="389"/>
      <c r="BG31" s="389"/>
      <c r="BH31" s="389"/>
      <c r="BI31" s="389"/>
      <c r="BJ31" s="389"/>
      <c r="BK31" s="389"/>
      <c r="BL31" s="389"/>
      <c r="BM31" s="389"/>
      <c r="BN31" s="389"/>
      <c r="BO31" s="389"/>
      <c r="BP31" s="389"/>
      <c r="BQ31" s="389"/>
      <c r="BR31" s="389"/>
      <c r="BS31" s="389"/>
      <c r="BT31" s="389"/>
      <c r="BU31" s="389"/>
      <c r="BV31" s="389"/>
      <c r="BW31" s="389"/>
      <c r="BX31" s="389"/>
      <c r="BY31" s="389"/>
      <c r="BZ31" s="389"/>
      <c r="CA31" s="389"/>
      <c r="CB31" s="389"/>
      <c r="CC31" s="389"/>
      <c r="CD31" s="389"/>
      <c r="CE31" s="389"/>
      <c r="CF31" s="389"/>
      <c r="CG31" s="389"/>
      <c r="CH31" s="389"/>
      <c r="CI31" s="389"/>
      <c r="CJ31" s="389"/>
      <c r="CK31" s="389"/>
      <c r="CL31" s="389"/>
      <c r="CM31" s="389"/>
      <c r="CN31" s="389"/>
      <c r="CO31" s="389"/>
      <c r="CP31" s="389"/>
      <c r="CQ31" s="389"/>
      <c r="CR31" s="389"/>
      <c r="CS31" s="389"/>
      <c r="CT31" s="389"/>
      <c r="CU31" s="389"/>
      <c r="CV31" s="389"/>
      <c r="CW31" s="389"/>
      <c r="CX31" s="389"/>
      <c r="CY31" s="389"/>
      <c r="CZ31" s="389"/>
      <c r="DA31" s="389"/>
      <c r="DB31" s="389"/>
      <c r="DC31" s="389"/>
      <c r="DD31" s="389"/>
      <c r="DE31" s="389"/>
      <c r="DF31" s="389"/>
      <c r="DG31" s="389"/>
      <c r="DH31" s="389"/>
      <c r="DI31" s="389"/>
      <c r="DJ31" s="389"/>
      <c r="DK31" s="389"/>
      <c r="DL31" s="389"/>
      <c r="DM31" s="389"/>
      <c r="DN31" s="389"/>
      <c r="DO31" s="389"/>
      <c r="DP31" s="389"/>
      <c r="DQ31" s="389"/>
      <c r="DR31" s="389"/>
      <c r="DS31" s="389"/>
      <c r="DT31" s="389"/>
      <c r="DU31" s="389"/>
      <c r="DV31" s="389"/>
      <c r="DW31" s="389"/>
      <c r="DX31" s="389"/>
      <c r="DY31" s="389"/>
      <c r="DZ31" s="389"/>
      <c r="EA31" s="389"/>
      <c r="EB31" s="389"/>
      <c r="EC31" s="389"/>
      <c r="ED31" s="389"/>
      <c r="EE31" s="389"/>
      <c r="EF31" s="389"/>
      <c r="EG31" s="389"/>
      <c r="EH31" s="389"/>
      <c r="EI31" s="389"/>
      <c r="EJ31" s="389"/>
      <c r="EK31" s="389"/>
      <c r="EL31" s="389"/>
      <c r="EM31" s="389"/>
      <c r="EN31" s="389"/>
      <c r="EO31" s="389"/>
      <c r="EP31" s="389"/>
      <c r="EQ31" s="389"/>
      <c r="ER31" s="389"/>
      <c r="ES31" s="389"/>
      <c r="ET31" s="389"/>
      <c r="EU31" s="389"/>
      <c r="EV31" s="389"/>
      <c r="EW31" s="389"/>
      <c r="EX31" s="389"/>
      <c r="EY31" s="389"/>
      <c r="EZ31" s="389"/>
      <c r="FA31" s="389"/>
      <c r="FB31" s="389"/>
      <c r="FC31" s="389"/>
      <c r="FD31" s="389"/>
      <c r="FE31" s="389"/>
      <c r="FF31" s="389"/>
      <c r="FG31" s="389"/>
      <c r="FH31" s="389"/>
      <c r="FI31" s="389"/>
      <c r="FJ31" s="389"/>
      <c r="FK31" s="389"/>
      <c r="FL31" s="389"/>
      <c r="FM31" s="389"/>
      <c r="FN31" s="389"/>
      <c r="FO31" s="389"/>
      <c r="FP31" s="389"/>
      <c r="FQ31" s="389"/>
      <c r="FR31" s="389"/>
      <c r="FS31" s="389"/>
      <c r="FT31" s="389"/>
      <c r="FU31" s="389"/>
      <c r="FV31" s="389"/>
      <c r="FW31" s="389"/>
      <c r="FX31" s="389"/>
      <c r="FY31" s="389"/>
      <c r="FZ31" s="389"/>
      <c r="GA31" s="389"/>
      <c r="GB31" s="389"/>
      <c r="GC31" s="389"/>
      <c r="GD31" s="389"/>
      <c r="GE31" s="389"/>
      <c r="GF31" s="389"/>
      <c r="GG31" s="389"/>
      <c r="GH31" s="389"/>
      <c r="GI31" s="389"/>
      <c r="GJ31" s="389"/>
      <c r="GK31" s="389"/>
      <c r="GL31" s="389"/>
      <c r="GM31" s="389"/>
      <c r="GN31" s="389"/>
      <c r="GO31" s="389"/>
      <c r="GP31" s="389"/>
      <c r="GQ31" s="389"/>
      <c r="GR31" s="389"/>
      <c r="GS31" s="389"/>
      <c r="GT31" s="389"/>
      <c r="GU31" s="389"/>
      <c r="GV31" s="389"/>
      <c r="GW31" s="389"/>
      <c r="GX31" s="389"/>
      <c r="GY31" s="389"/>
      <c r="GZ31" s="389"/>
      <c r="HA31" s="389"/>
      <c r="HB31" s="389"/>
      <c r="HC31" s="389"/>
      <c r="HD31" s="389"/>
      <c r="HE31" s="389"/>
      <c r="HF31" s="389"/>
      <c r="HG31" s="389"/>
      <c r="HH31" s="389"/>
      <c r="HI31" s="389"/>
      <c r="HJ31" s="389"/>
      <c r="HK31" s="389"/>
      <c r="HL31" s="389"/>
      <c r="HM31" s="389"/>
      <c r="HN31" s="389"/>
      <c r="HO31" s="389"/>
      <c r="HP31" s="389"/>
      <c r="HQ31" s="389"/>
      <c r="HR31" s="389"/>
      <c r="HS31" s="389"/>
      <c r="HT31" s="389"/>
      <c r="HU31" s="389"/>
      <c r="HV31" s="389"/>
      <c r="HW31" s="389"/>
      <c r="HX31" s="389"/>
      <c r="HY31" s="389"/>
      <c r="HZ31" s="389"/>
      <c r="IA31" s="389"/>
      <c r="IB31" s="389"/>
      <c r="IC31" s="389"/>
      <c r="ID31" s="389"/>
      <c r="IE31" s="389"/>
      <c r="IF31" s="389"/>
      <c r="IG31" s="389"/>
      <c r="IH31" s="389"/>
      <c r="II31" s="389"/>
      <c r="IJ31" s="389"/>
      <c r="IK31" s="389"/>
      <c r="IL31" s="389"/>
      <c r="IM31" s="389"/>
      <c r="IN31" s="389"/>
      <c r="IO31" s="389"/>
      <c r="IP31" s="389"/>
      <c r="IQ31" s="389"/>
      <c r="IR31" s="389"/>
      <c r="IS31" s="389"/>
      <c r="IT31" s="389"/>
      <c r="IU31" s="389"/>
    </row>
    <row r="32" spans="1:255">
      <c r="A32" s="390" t="s">
        <v>87</v>
      </c>
      <c r="B32" s="363"/>
      <c r="C32" s="363">
        <f>SUM(C33:C35)</f>
        <v>178363</v>
      </c>
      <c r="D32" s="392"/>
      <c r="E32" s="363">
        <v>143743</v>
      </c>
      <c r="F32" s="392">
        <f t="shared" si="1"/>
        <v>124.084651078661</v>
      </c>
    </row>
    <row r="33" spans="1:255">
      <c r="A33" s="390" t="s">
        <v>88</v>
      </c>
      <c r="B33" s="363"/>
      <c r="C33" s="363">
        <v>30869</v>
      </c>
      <c r="D33" s="392"/>
      <c r="E33" s="363">
        <v>30869</v>
      </c>
      <c r="F33" s="392">
        <f t="shared" si="1"/>
        <v>100</v>
      </c>
    </row>
    <row r="34" spans="1:255">
      <c r="A34" s="390" t="s">
        <v>89</v>
      </c>
      <c r="B34" s="363"/>
      <c r="C34" s="363">
        <v>121118</v>
      </c>
      <c r="D34" s="392"/>
      <c r="E34" s="363">
        <v>94943</v>
      </c>
      <c r="F34" s="392">
        <f t="shared" si="1"/>
        <v>127.569173082797</v>
      </c>
    </row>
    <row r="35" spans="1:255">
      <c r="A35" s="390" t="s">
        <v>90</v>
      </c>
      <c r="B35" s="363"/>
      <c r="C35" s="363">
        <v>26376</v>
      </c>
      <c r="D35" s="392"/>
      <c r="E35" s="363">
        <v>17931</v>
      </c>
      <c r="F35" s="392">
        <f t="shared" si="1"/>
        <v>147.097205956165</v>
      </c>
    </row>
    <row r="36" spans="1:255">
      <c r="A36" s="390" t="s">
        <v>91</v>
      </c>
      <c r="B36" s="363"/>
      <c r="C36" s="363">
        <v>50070</v>
      </c>
      <c r="D36" s="392"/>
      <c r="E36" s="363">
        <v>46149</v>
      </c>
      <c r="F36" s="392">
        <f t="shared" si="1"/>
        <v>108.496392121173</v>
      </c>
    </row>
    <row r="37" spans="1:255">
      <c r="A37" s="393" t="s">
        <v>92</v>
      </c>
      <c r="B37" s="363"/>
      <c r="C37" s="363"/>
      <c r="D37" s="394"/>
      <c r="E37" s="363"/>
      <c r="F37" s="394"/>
    </row>
    <row r="38" spans="1:255">
      <c r="A38" s="393" t="s">
        <v>93</v>
      </c>
      <c r="B38" s="363"/>
      <c r="C38" s="363"/>
      <c r="D38" s="394"/>
      <c r="E38" s="363"/>
      <c r="F38" s="394"/>
      <c r="G38" s="372"/>
      <c r="H38" s="372"/>
      <c r="I38" s="372"/>
      <c r="J38" s="372"/>
      <c r="K38" s="372"/>
      <c r="L38" s="372"/>
      <c r="M38" s="372"/>
      <c r="N38" s="372"/>
      <c r="O38" s="372"/>
      <c r="P38" s="372"/>
      <c r="Q38" s="372"/>
      <c r="R38" s="372"/>
      <c r="S38" s="372"/>
      <c r="T38" s="372"/>
      <c r="U38" s="372"/>
      <c r="V38" s="372"/>
      <c r="W38" s="372"/>
      <c r="X38" s="372"/>
      <c r="Y38" s="372"/>
      <c r="Z38" s="372"/>
      <c r="AA38" s="372"/>
      <c r="AB38" s="372"/>
      <c r="AC38" s="372"/>
      <c r="AD38" s="372"/>
      <c r="AE38" s="372"/>
      <c r="AF38" s="372"/>
      <c r="AG38" s="372"/>
      <c r="AH38" s="372"/>
      <c r="AI38" s="372"/>
      <c r="AJ38" s="372"/>
      <c r="AK38" s="372"/>
      <c r="AL38" s="372"/>
      <c r="AM38" s="372"/>
      <c r="AN38" s="372"/>
      <c r="AO38" s="372"/>
      <c r="AP38" s="372"/>
      <c r="AQ38" s="372"/>
      <c r="AR38" s="372"/>
      <c r="AS38" s="372"/>
      <c r="AT38" s="372"/>
      <c r="AU38" s="372"/>
      <c r="AV38" s="372"/>
      <c r="AW38" s="372"/>
      <c r="AX38" s="372"/>
      <c r="AY38" s="372"/>
      <c r="AZ38" s="372"/>
      <c r="BA38" s="372"/>
      <c r="BB38" s="372"/>
      <c r="BC38" s="372"/>
      <c r="BD38" s="372"/>
      <c r="BE38" s="372"/>
      <c r="BF38" s="372"/>
      <c r="BG38" s="372"/>
      <c r="BH38" s="372"/>
      <c r="BI38" s="372"/>
      <c r="BJ38" s="372"/>
      <c r="BK38" s="372"/>
      <c r="BL38" s="372"/>
      <c r="BM38" s="372"/>
      <c r="BN38" s="372"/>
      <c r="BO38" s="372"/>
      <c r="BP38" s="372"/>
      <c r="BQ38" s="372"/>
      <c r="BR38" s="372"/>
      <c r="BS38" s="372"/>
      <c r="BT38" s="372"/>
      <c r="BU38" s="372"/>
      <c r="BV38" s="372"/>
      <c r="BW38" s="372"/>
      <c r="BX38" s="372"/>
      <c r="BY38" s="372"/>
      <c r="BZ38" s="372"/>
      <c r="CA38" s="372"/>
      <c r="CB38" s="372"/>
      <c r="CC38" s="372"/>
      <c r="CD38" s="372"/>
      <c r="CE38" s="372"/>
      <c r="CF38" s="372"/>
      <c r="CG38" s="372"/>
      <c r="CH38" s="372"/>
      <c r="CI38" s="372"/>
      <c r="CJ38" s="372"/>
      <c r="CK38" s="372"/>
      <c r="CL38" s="372"/>
      <c r="CM38" s="372"/>
      <c r="CN38" s="372"/>
      <c r="CO38" s="372"/>
      <c r="CP38" s="372"/>
      <c r="CQ38" s="372"/>
      <c r="CR38" s="372"/>
      <c r="CS38" s="372"/>
      <c r="CT38" s="372"/>
      <c r="CU38" s="372"/>
      <c r="CV38" s="372"/>
      <c r="CW38" s="372"/>
      <c r="CX38" s="372"/>
      <c r="CY38" s="372"/>
      <c r="CZ38" s="372"/>
      <c r="DA38" s="372"/>
      <c r="DB38" s="372"/>
      <c r="DC38" s="372"/>
      <c r="DD38" s="372"/>
      <c r="DE38" s="372"/>
      <c r="DF38" s="372"/>
      <c r="DG38" s="372"/>
      <c r="DH38" s="372"/>
      <c r="DI38" s="372"/>
      <c r="DJ38" s="372"/>
      <c r="DK38" s="372"/>
      <c r="DL38" s="372"/>
      <c r="DM38" s="372"/>
      <c r="DN38" s="372"/>
      <c r="DO38" s="372"/>
      <c r="DP38" s="372"/>
      <c r="DQ38" s="372"/>
      <c r="DR38" s="372"/>
      <c r="DS38" s="372"/>
      <c r="DT38" s="372"/>
      <c r="DU38" s="372"/>
      <c r="DV38" s="372"/>
      <c r="DW38" s="372"/>
      <c r="DX38" s="372"/>
      <c r="DY38" s="372"/>
      <c r="DZ38" s="372"/>
      <c r="EA38" s="372"/>
      <c r="EB38" s="372"/>
      <c r="EC38" s="372"/>
      <c r="ED38" s="372"/>
      <c r="EE38" s="372"/>
      <c r="EF38" s="372"/>
      <c r="EG38" s="372"/>
      <c r="EH38" s="372"/>
      <c r="EI38" s="372"/>
      <c r="EJ38" s="372"/>
      <c r="EK38" s="372"/>
      <c r="EL38" s="372"/>
      <c r="EM38" s="372"/>
      <c r="EN38" s="372"/>
      <c r="EO38" s="372"/>
      <c r="EP38" s="372"/>
      <c r="EQ38" s="372"/>
      <c r="ER38" s="372"/>
      <c r="ES38" s="372"/>
      <c r="ET38" s="372"/>
      <c r="EU38" s="372"/>
      <c r="EV38" s="372"/>
      <c r="EW38" s="372"/>
      <c r="EX38" s="372"/>
      <c r="EY38" s="372"/>
      <c r="EZ38" s="372"/>
      <c r="FA38" s="372"/>
      <c r="FB38" s="372"/>
      <c r="FC38" s="372"/>
      <c r="FD38" s="372"/>
      <c r="FE38" s="372"/>
      <c r="FF38" s="372"/>
      <c r="FG38" s="372"/>
      <c r="FH38" s="372"/>
      <c r="FI38" s="372"/>
      <c r="FJ38" s="372"/>
      <c r="FK38" s="372"/>
      <c r="FL38" s="372"/>
      <c r="FM38" s="372"/>
      <c r="FN38" s="372"/>
      <c r="FO38" s="372"/>
      <c r="FP38" s="372"/>
      <c r="FQ38" s="372"/>
      <c r="FR38" s="372"/>
      <c r="FS38" s="372"/>
      <c r="FT38" s="372"/>
      <c r="FU38" s="372"/>
      <c r="FV38" s="372"/>
      <c r="FW38" s="372"/>
      <c r="FX38" s="372"/>
      <c r="FY38" s="372"/>
      <c r="FZ38" s="372"/>
      <c r="GA38" s="372"/>
      <c r="GB38" s="372"/>
      <c r="GC38" s="372"/>
      <c r="GD38" s="372"/>
      <c r="GE38" s="372"/>
      <c r="GF38" s="372"/>
      <c r="GG38" s="372"/>
      <c r="GH38" s="372"/>
      <c r="GI38" s="372"/>
      <c r="GJ38" s="372"/>
      <c r="GK38" s="372"/>
      <c r="GL38" s="372"/>
      <c r="GM38" s="372"/>
      <c r="GN38" s="372"/>
      <c r="GO38" s="372"/>
      <c r="GP38" s="372"/>
      <c r="GQ38" s="372"/>
      <c r="GR38" s="372"/>
      <c r="GS38" s="372"/>
      <c r="GT38" s="372"/>
      <c r="GU38" s="372"/>
      <c r="GV38" s="372"/>
      <c r="GW38" s="372"/>
      <c r="GX38" s="372"/>
      <c r="GY38" s="372"/>
      <c r="GZ38" s="372"/>
      <c r="HA38" s="372"/>
      <c r="HB38" s="372"/>
      <c r="HC38" s="372"/>
      <c r="HD38" s="372"/>
      <c r="HE38" s="372"/>
      <c r="HF38" s="372"/>
      <c r="HG38" s="372"/>
      <c r="HH38" s="372"/>
      <c r="HI38" s="372"/>
      <c r="HJ38" s="372"/>
      <c r="HK38" s="372"/>
      <c r="HL38" s="372"/>
      <c r="HM38" s="372"/>
      <c r="HN38" s="372"/>
      <c r="HO38" s="372"/>
      <c r="HP38" s="372"/>
      <c r="HQ38" s="372"/>
      <c r="HR38" s="372"/>
      <c r="HS38" s="372"/>
      <c r="HT38" s="372"/>
      <c r="HU38" s="372"/>
      <c r="HV38" s="372"/>
      <c r="HW38" s="372"/>
      <c r="HX38" s="372"/>
      <c r="HY38" s="372"/>
      <c r="HZ38" s="372"/>
      <c r="IA38" s="372"/>
      <c r="IB38" s="372"/>
      <c r="IC38" s="372"/>
      <c r="ID38" s="372"/>
      <c r="IE38" s="372"/>
      <c r="IF38" s="372"/>
      <c r="IG38" s="372"/>
      <c r="IH38" s="372"/>
      <c r="II38" s="372"/>
      <c r="IJ38" s="372"/>
      <c r="IK38" s="372"/>
      <c r="IL38" s="372"/>
      <c r="IM38" s="372"/>
      <c r="IN38" s="372"/>
      <c r="IO38" s="372"/>
      <c r="IP38" s="372"/>
      <c r="IQ38" s="372"/>
      <c r="IR38" s="372"/>
      <c r="IS38" s="372"/>
      <c r="IT38" s="372"/>
      <c r="IU38" s="372"/>
    </row>
    <row r="39" spans="1:255">
      <c r="A39" s="390" t="s">
        <v>94</v>
      </c>
      <c r="B39" s="363"/>
      <c r="C39" s="363">
        <v>40000</v>
      </c>
      <c r="D39" s="392"/>
      <c r="E39" s="363">
        <v>30000</v>
      </c>
      <c r="F39" s="392">
        <f t="shared" si="1"/>
        <v>133.333333333333</v>
      </c>
      <c r="G39" s="372"/>
      <c r="H39" s="372"/>
      <c r="I39" s="372"/>
      <c r="J39" s="372"/>
      <c r="K39" s="372"/>
      <c r="L39" s="372"/>
      <c r="M39" s="372"/>
      <c r="N39" s="372"/>
      <c r="O39" s="372"/>
      <c r="P39" s="372"/>
      <c r="Q39" s="372"/>
      <c r="R39" s="372"/>
      <c r="S39" s="372"/>
      <c r="T39" s="372"/>
      <c r="U39" s="372"/>
      <c r="V39" s="372"/>
      <c r="W39" s="372"/>
      <c r="X39" s="372"/>
      <c r="Y39" s="372"/>
      <c r="Z39" s="372"/>
      <c r="AA39" s="372"/>
      <c r="AB39" s="372"/>
      <c r="AC39" s="372"/>
      <c r="AD39" s="372"/>
      <c r="AE39" s="372"/>
      <c r="AF39" s="372"/>
      <c r="AG39" s="372"/>
      <c r="AH39" s="372"/>
      <c r="AI39" s="372"/>
      <c r="AJ39" s="372"/>
      <c r="AK39" s="372"/>
      <c r="AL39" s="372"/>
      <c r="AM39" s="372"/>
      <c r="AN39" s="372"/>
      <c r="AO39" s="372"/>
      <c r="AP39" s="372"/>
      <c r="AQ39" s="372"/>
      <c r="AR39" s="372"/>
      <c r="AS39" s="372"/>
      <c r="AT39" s="372"/>
      <c r="AU39" s="372"/>
      <c r="AV39" s="372"/>
      <c r="AW39" s="372"/>
      <c r="AX39" s="372"/>
      <c r="AY39" s="372"/>
      <c r="AZ39" s="372"/>
      <c r="BA39" s="372"/>
      <c r="BB39" s="372"/>
      <c r="BC39" s="372"/>
      <c r="BD39" s="372"/>
      <c r="BE39" s="372"/>
      <c r="BF39" s="372"/>
      <c r="BG39" s="372"/>
      <c r="BH39" s="372"/>
      <c r="BI39" s="372"/>
      <c r="BJ39" s="372"/>
      <c r="BK39" s="372"/>
      <c r="BL39" s="372"/>
      <c r="BM39" s="372"/>
      <c r="BN39" s="372"/>
      <c r="BO39" s="372"/>
      <c r="BP39" s="372"/>
      <c r="BQ39" s="372"/>
      <c r="BR39" s="372"/>
      <c r="BS39" s="372"/>
      <c r="BT39" s="372"/>
      <c r="BU39" s="372"/>
      <c r="BV39" s="372"/>
      <c r="BW39" s="372"/>
      <c r="BX39" s="372"/>
      <c r="BY39" s="372"/>
      <c r="BZ39" s="372"/>
      <c r="CA39" s="372"/>
      <c r="CB39" s="372"/>
      <c r="CC39" s="372"/>
      <c r="CD39" s="372"/>
      <c r="CE39" s="372"/>
      <c r="CF39" s="372"/>
      <c r="CG39" s="372"/>
      <c r="CH39" s="372"/>
      <c r="CI39" s="372"/>
      <c r="CJ39" s="372"/>
      <c r="CK39" s="372"/>
      <c r="CL39" s="372"/>
      <c r="CM39" s="372"/>
      <c r="CN39" s="372"/>
      <c r="CO39" s="372"/>
      <c r="CP39" s="372"/>
      <c r="CQ39" s="372"/>
      <c r="CR39" s="372"/>
      <c r="CS39" s="372"/>
      <c r="CT39" s="372"/>
      <c r="CU39" s="372"/>
      <c r="CV39" s="372"/>
      <c r="CW39" s="372"/>
      <c r="CX39" s="372"/>
      <c r="CY39" s="372"/>
      <c r="CZ39" s="372"/>
      <c r="DA39" s="372"/>
      <c r="DB39" s="372"/>
      <c r="DC39" s="372"/>
      <c r="DD39" s="372"/>
      <c r="DE39" s="372"/>
      <c r="DF39" s="372"/>
      <c r="DG39" s="372"/>
      <c r="DH39" s="372"/>
      <c r="DI39" s="372"/>
      <c r="DJ39" s="372"/>
      <c r="DK39" s="372"/>
      <c r="DL39" s="372"/>
      <c r="DM39" s="372"/>
      <c r="DN39" s="372"/>
      <c r="DO39" s="372"/>
      <c r="DP39" s="372"/>
      <c r="DQ39" s="372"/>
      <c r="DR39" s="372"/>
      <c r="DS39" s="372"/>
      <c r="DT39" s="372"/>
      <c r="DU39" s="372"/>
      <c r="DV39" s="372"/>
      <c r="DW39" s="372"/>
      <c r="DX39" s="372"/>
      <c r="DY39" s="372"/>
      <c r="DZ39" s="372"/>
      <c r="EA39" s="372"/>
      <c r="EB39" s="372"/>
      <c r="EC39" s="372"/>
      <c r="ED39" s="372"/>
      <c r="EE39" s="372"/>
      <c r="EF39" s="372"/>
      <c r="EG39" s="372"/>
      <c r="EH39" s="372"/>
      <c r="EI39" s="372"/>
      <c r="EJ39" s="372"/>
      <c r="EK39" s="372"/>
      <c r="EL39" s="372"/>
      <c r="EM39" s="372"/>
      <c r="EN39" s="372"/>
      <c r="EO39" s="372"/>
      <c r="EP39" s="372"/>
      <c r="EQ39" s="372"/>
      <c r="ER39" s="372"/>
      <c r="ES39" s="372"/>
      <c r="ET39" s="372"/>
      <c r="EU39" s="372"/>
      <c r="EV39" s="372"/>
      <c r="EW39" s="372"/>
      <c r="EX39" s="372"/>
      <c r="EY39" s="372"/>
      <c r="EZ39" s="372"/>
      <c r="FA39" s="372"/>
      <c r="FB39" s="372"/>
      <c r="FC39" s="372"/>
      <c r="FD39" s="372"/>
      <c r="FE39" s="372"/>
      <c r="FF39" s="372"/>
      <c r="FG39" s="372"/>
      <c r="FH39" s="372"/>
      <c r="FI39" s="372"/>
      <c r="FJ39" s="372"/>
      <c r="FK39" s="372"/>
      <c r="FL39" s="372"/>
      <c r="FM39" s="372"/>
      <c r="FN39" s="372"/>
      <c r="FO39" s="372"/>
      <c r="FP39" s="372"/>
      <c r="FQ39" s="372"/>
      <c r="FR39" s="372"/>
      <c r="FS39" s="372"/>
      <c r="FT39" s="372"/>
      <c r="FU39" s="372"/>
      <c r="FV39" s="372"/>
      <c r="FW39" s="372"/>
      <c r="FX39" s="372"/>
      <c r="FY39" s="372"/>
      <c r="FZ39" s="372"/>
      <c r="GA39" s="372"/>
      <c r="GB39" s="372"/>
      <c r="GC39" s="372"/>
      <c r="GD39" s="372"/>
      <c r="GE39" s="372"/>
      <c r="GF39" s="372"/>
      <c r="GG39" s="372"/>
      <c r="GH39" s="372"/>
      <c r="GI39" s="372"/>
      <c r="GJ39" s="372"/>
      <c r="GK39" s="372"/>
      <c r="GL39" s="372"/>
      <c r="GM39" s="372"/>
      <c r="GN39" s="372"/>
      <c r="GO39" s="372"/>
      <c r="GP39" s="372"/>
      <c r="GQ39" s="372"/>
      <c r="GR39" s="372"/>
      <c r="GS39" s="372"/>
      <c r="GT39" s="372"/>
      <c r="GU39" s="372"/>
      <c r="GV39" s="372"/>
      <c r="GW39" s="372"/>
      <c r="GX39" s="372"/>
      <c r="GY39" s="372"/>
      <c r="GZ39" s="372"/>
      <c r="HA39" s="372"/>
      <c r="HB39" s="372"/>
      <c r="HC39" s="372"/>
      <c r="HD39" s="372"/>
      <c r="HE39" s="372"/>
      <c r="HF39" s="372"/>
      <c r="HG39" s="372"/>
      <c r="HH39" s="372"/>
      <c r="HI39" s="372"/>
      <c r="HJ39" s="372"/>
      <c r="HK39" s="372"/>
      <c r="HL39" s="372"/>
      <c r="HM39" s="372"/>
      <c r="HN39" s="372"/>
      <c r="HO39" s="372"/>
      <c r="HP39" s="372"/>
      <c r="HQ39" s="372"/>
      <c r="HR39" s="372"/>
      <c r="HS39" s="372"/>
      <c r="HT39" s="372"/>
      <c r="HU39" s="372"/>
      <c r="HV39" s="372"/>
      <c r="HW39" s="372"/>
      <c r="HX39" s="372"/>
      <c r="HY39" s="372"/>
      <c r="HZ39" s="372"/>
      <c r="IA39" s="372"/>
      <c r="IB39" s="372"/>
      <c r="IC39" s="372"/>
      <c r="ID39" s="372"/>
      <c r="IE39" s="372"/>
      <c r="IF39" s="372"/>
      <c r="IG39" s="372"/>
      <c r="IH39" s="372"/>
      <c r="II39" s="372"/>
      <c r="IJ39" s="372"/>
      <c r="IK39" s="372"/>
      <c r="IL39" s="372"/>
      <c r="IM39" s="372"/>
      <c r="IN39" s="372"/>
      <c r="IO39" s="372"/>
      <c r="IP39" s="372"/>
      <c r="IQ39" s="372"/>
      <c r="IR39" s="372"/>
      <c r="IS39" s="372"/>
      <c r="IT39" s="372"/>
      <c r="IU39" s="372"/>
    </row>
    <row r="40" spans="1:255">
      <c r="A40" s="390" t="s">
        <v>95</v>
      </c>
      <c r="B40" s="363"/>
      <c r="C40" s="363">
        <v>43000</v>
      </c>
      <c r="D40" s="392"/>
      <c r="E40" s="363">
        <v>40000</v>
      </c>
      <c r="F40" s="392">
        <f t="shared" si="1"/>
        <v>107.5</v>
      </c>
    </row>
    <row r="41" spans="1:255">
      <c r="A41" s="384" t="s">
        <v>96</v>
      </c>
      <c r="B41" s="366">
        <f>B29</f>
        <v>439560</v>
      </c>
      <c r="C41" s="366">
        <f>C29+C30+C31</f>
        <v>930472</v>
      </c>
      <c r="D41" s="391">
        <f>C41/B41*100</f>
        <v>211.682591682592</v>
      </c>
      <c r="E41" s="366">
        <f>E29+E30+E31</f>
        <v>722549</v>
      </c>
      <c r="F41" s="391">
        <f t="shared" si="1"/>
        <v>128.776318284296</v>
      </c>
    </row>
  </sheetData>
  <sheetProtection password="CACC" sheet="1"/>
  <mergeCells count="1">
    <mergeCell ref="A2:F2"/>
  </mergeCells>
  <pageMargins left="0.7" right="0.7" top="0.75" bottom="0.75" header="0.3" footer="0.3"/>
  <pageSetup paperSize="9" orientation="portrait"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41"/>
  <sheetViews>
    <sheetView showGridLines="0" zoomScaleSheetLayoutView="60" workbookViewId="0">
      <selection activeCell="B18" sqref="B18"/>
    </sheetView>
  </sheetViews>
  <sheetFormatPr defaultColWidth="9.14285714285714" defaultRowHeight="14.25"/>
  <cols>
    <col min="1" max="1" width="34.4285714285714" style="353" customWidth="1"/>
    <col min="2" max="2" width="9.71428571428571" style="354"/>
    <col min="3" max="3" width="9.71428571428571" style="74"/>
    <col min="4" max="4" width="9.71428571428571" style="73"/>
    <col min="5" max="5" width="9.71428571428571" style="73" hidden="1" customWidth="1"/>
    <col min="6" max="6" width="13.5714285714286" style="73"/>
    <col min="7" max="16384" width="9.14285714285714" style="73"/>
  </cols>
  <sheetData>
    <row r="1" s="353" customFormat="1" spans="1:7">
      <c r="A1" s="353" t="s">
        <v>7</v>
      </c>
      <c r="B1" s="354"/>
      <c r="C1" s="74"/>
      <c r="D1" s="73"/>
      <c r="E1" s="73"/>
    </row>
    <row r="2" s="353" customFormat="1" ht="21" spans="1:7">
      <c r="A2" s="355" t="s">
        <v>135</v>
      </c>
      <c r="B2" s="355"/>
      <c r="C2" s="355"/>
      <c r="D2" s="355"/>
      <c r="E2" s="355"/>
      <c r="F2" s="355"/>
    </row>
    <row r="3" ht="22.5" spans="1:7">
      <c r="A3" s="356"/>
      <c r="B3" s="357"/>
      <c r="C3" s="358"/>
      <c r="D3" s="359"/>
      <c r="E3" s="359"/>
      <c r="F3" s="360" t="s">
        <v>53</v>
      </c>
    </row>
    <row r="4" ht="40.5" spans="1:7">
      <c r="A4" s="160" t="s">
        <v>54</v>
      </c>
      <c r="B4" s="143" t="s">
        <v>98</v>
      </c>
      <c r="C4" s="361" t="s">
        <v>56</v>
      </c>
      <c r="D4" s="144" t="s">
        <v>57</v>
      </c>
      <c r="E4" s="144" t="s">
        <v>58</v>
      </c>
      <c r="F4" s="144" t="s">
        <v>59</v>
      </c>
    </row>
    <row r="5" spans="1:7">
      <c r="A5" s="362" t="s">
        <v>99</v>
      </c>
      <c r="B5" s="363">
        <v>60648</v>
      </c>
      <c r="C5" s="363">
        <v>51521</v>
      </c>
      <c r="D5" s="165">
        <f>C5/B5*100</f>
        <v>84.9508640021105</v>
      </c>
      <c r="E5" s="164">
        <v>47701</v>
      </c>
      <c r="F5" s="165">
        <f>C5/E5*100</f>
        <v>108.008217857068</v>
      </c>
      <c r="G5" s="364"/>
    </row>
    <row r="6" spans="1:7">
      <c r="A6" s="362" t="s">
        <v>100</v>
      </c>
      <c r="B6" s="363"/>
      <c r="C6" s="363"/>
      <c r="D6" s="165"/>
      <c r="E6" s="164"/>
      <c r="F6" s="165"/>
      <c r="G6" s="364"/>
    </row>
    <row r="7" spans="1:7">
      <c r="A7" s="362" t="s">
        <v>101</v>
      </c>
      <c r="B7" s="363">
        <v>593</v>
      </c>
      <c r="C7" s="363">
        <v>533</v>
      </c>
      <c r="D7" s="165">
        <f t="shared" ref="D7:D29" si="0">C7/B7*100</f>
        <v>89.8819561551433</v>
      </c>
      <c r="E7" s="164">
        <v>323</v>
      </c>
      <c r="F7" s="165">
        <f t="shared" ref="F7:F40" si="1">C7/E7*100</f>
        <v>165.015479876161</v>
      </c>
      <c r="G7" s="364"/>
    </row>
    <row r="8" spans="1:7">
      <c r="A8" s="362" t="s">
        <v>102</v>
      </c>
      <c r="B8" s="363">
        <v>38787</v>
      </c>
      <c r="C8" s="363">
        <v>34698</v>
      </c>
      <c r="D8" s="165">
        <f t="shared" si="0"/>
        <v>89.4578080284631</v>
      </c>
      <c r="E8" s="164">
        <v>31234</v>
      </c>
      <c r="F8" s="165">
        <f t="shared" si="1"/>
        <v>111.090478324902</v>
      </c>
      <c r="G8" s="364"/>
    </row>
    <row r="9" spans="1:7">
      <c r="A9" s="362" t="s">
        <v>103</v>
      </c>
      <c r="B9" s="363">
        <v>177107</v>
      </c>
      <c r="C9" s="363">
        <v>162011</v>
      </c>
      <c r="D9" s="165">
        <f t="shared" si="0"/>
        <v>91.4763391622014</v>
      </c>
      <c r="E9" s="164">
        <v>136182</v>
      </c>
      <c r="F9" s="165">
        <f t="shared" si="1"/>
        <v>118.96653008474</v>
      </c>
      <c r="G9" s="364"/>
    </row>
    <row r="10" spans="1:7">
      <c r="A10" s="362" t="s">
        <v>104</v>
      </c>
      <c r="B10" s="363">
        <v>13767</v>
      </c>
      <c r="C10" s="363">
        <v>11880</v>
      </c>
      <c r="D10" s="165">
        <f t="shared" si="0"/>
        <v>86.2933100893441</v>
      </c>
      <c r="E10" s="164">
        <v>11827</v>
      </c>
      <c r="F10" s="165">
        <f t="shared" si="1"/>
        <v>100.448127166653</v>
      </c>
      <c r="G10" s="364"/>
    </row>
    <row r="11" spans="1:7">
      <c r="A11" s="362" t="s">
        <v>105</v>
      </c>
      <c r="B11" s="363">
        <v>10878</v>
      </c>
      <c r="C11" s="363">
        <v>9811</v>
      </c>
      <c r="D11" s="165">
        <f t="shared" si="0"/>
        <v>90.191211619783</v>
      </c>
      <c r="E11" s="164">
        <v>11237</v>
      </c>
      <c r="F11" s="165">
        <f t="shared" si="1"/>
        <v>87.3097801904423</v>
      </c>
      <c r="G11" s="364"/>
    </row>
    <row r="12" spans="1:7">
      <c r="A12" s="362" t="s">
        <v>106</v>
      </c>
      <c r="B12" s="363">
        <v>112621</v>
      </c>
      <c r="C12" s="363">
        <v>107865</v>
      </c>
      <c r="D12" s="165">
        <f t="shared" si="0"/>
        <v>95.7769865300432</v>
      </c>
      <c r="E12" s="164">
        <v>84673</v>
      </c>
      <c r="F12" s="165">
        <f t="shared" si="1"/>
        <v>127.390077120215</v>
      </c>
      <c r="G12" s="364"/>
    </row>
    <row r="13" spans="1:7">
      <c r="A13" s="362" t="s">
        <v>107</v>
      </c>
      <c r="B13" s="363">
        <v>81477</v>
      </c>
      <c r="C13" s="363">
        <v>80523</v>
      </c>
      <c r="D13" s="165">
        <f t="shared" si="0"/>
        <v>98.8291174196399</v>
      </c>
      <c r="E13" s="164">
        <v>59374</v>
      </c>
      <c r="F13" s="165">
        <f t="shared" si="1"/>
        <v>135.619968336309</v>
      </c>
      <c r="G13" s="364"/>
    </row>
    <row r="14" spans="1:7">
      <c r="A14" s="362" t="s">
        <v>108</v>
      </c>
      <c r="B14" s="363">
        <v>25927</v>
      </c>
      <c r="C14" s="363">
        <v>25545</v>
      </c>
      <c r="D14" s="165">
        <f t="shared" si="0"/>
        <v>98.5266324680835</v>
      </c>
      <c r="E14" s="164">
        <v>25492</v>
      </c>
      <c r="F14" s="165">
        <f t="shared" si="1"/>
        <v>100.207908363408</v>
      </c>
      <c r="G14" s="364"/>
    </row>
    <row r="15" spans="1:7">
      <c r="A15" s="362" t="s">
        <v>109</v>
      </c>
      <c r="B15" s="363">
        <v>19376</v>
      </c>
      <c r="C15" s="363">
        <v>17758</v>
      </c>
      <c r="D15" s="165">
        <f t="shared" si="0"/>
        <v>91.6494632535095</v>
      </c>
      <c r="E15" s="164">
        <v>35187</v>
      </c>
      <c r="F15" s="165">
        <f t="shared" si="1"/>
        <v>50.467502202518</v>
      </c>
      <c r="G15" s="364"/>
    </row>
    <row r="16" spans="1:7">
      <c r="A16" s="362" t="s">
        <v>110</v>
      </c>
      <c r="B16" s="363">
        <v>54242</v>
      </c>
      <c r="C16" s="363">
        <v>41433</v>
      </c>
      <c r="D16" s="165">
        <f t="shared" si="0"/>
        <v>76.3854577633568</v>
      </c>
      <c r="E16" s="164">
        <v>41239</v>
      </c>
      <c r="F16" s="165">
        <f t="shared" si="1"/>
        <v>100.470428477897</v>
      </c>
      <c r="G16" s="364"/>
    </row>
    <row r="17" spans="1:256">
      <c r="A17" s="362" t="s">
        <v>111</v>
      </c>
      <c r="B17" s="363">
        <v>9815</v>
      </c>
      <c r="C17" s="363">
        <v>9542</v>
      </c>
      <c r="D17" s="165">
        <f t="shared" si="0"/>
        <v>97.2185430463576</v>
      </c>
      <c r="E17" s="164">
        <v>18556</v>
      </c>
      <c r="F17" s="165">
        <f t="shared" si="1"/>
        <v>51.4227204138823</v>
      </c>
      <c r="G17" s="364"/>
    </row>
    <row r="18" spans="1:256">
      <c r="A18" s="362" t="s">
        <v>136</v>
      </c>
      <c r="B18" s="363">
        <v>44700</v>
      </c>
      <c r="C18" s="363">
        <v>28866</v>
      </c>
      <c r="D18" s="165">
        <f t="shared" si="0"/>
        <v>64.5771812080537</v>
      </c>
      <c r="E18" s="164">
        <v>33536</v>
      </c>
      <c r="F18" s="165">
        <f t="shared" si="1"/>
        <v>86.0746660305344</v>
      </c>
      <c r="G18" s="364"/>
    </row>
    <row r="19" spans="1:256">
      <c r="A19" s="362" t="s">
        <v>113</v>
      </c>
      <c r="B19" s="363">
        <v>9980</v>
      </c>
      <c r="C19" s="363">
        <v>7410</v>
      </c>
      <c r="D19" s="165">
        <f t="shared" si="0"/>
        <v>74.248496993988</v>
      </c>
      <c r="E19" s="164">
        <v>3482</v>
      </c>
      <c r="F19" s="165">
        <f t="shared" si="1"/>
        <v>212.808730614589</v>
      </c>
      <c r="G19" s="364"/>
    </row>
    <row r="20" spans="1:256">
      <c r="A20" s="362" t="s">
        <v>114</v>
      </c>
      <c r="B20" s="363">
        <v>1445</v>
      </c>
      <c r="C20" s="363">
        <v>620</v>
      </c>
      <c r="D20" s="165"/>
      <c r="E20" s="164">
        <v>296</v>
      </c>
      <c r="F20" s="165">
        <f t="shared" si="1"/>
        <v>209.459459459459</v>
      </c>
      <c r="G20" s="364"/>
    </row>
    <row r="21" spans="1:256">
      <c r="A21" s="362" t="s">
        <v>115</v>
      </c>
      <c r="B21" s="363">
        <v>2500</v>
      </c>
      <c r="C21" s="363">
        <v>691</v>
      </c>
      <c r="D21" s="165"/>
      <c r="E21" s="164"/>
      <c r="F21" s="165"/>
      <c r="G21" s="364"/>
    </row>
    <row r="22" spans="1:256">
      <c r="A22" s="362" t="s">
        <v>116</v>
      </c>
      <c r="B22" s="363">
        <v>8285</v>
      </c>
      <c r="C22" s="363">
        <v>5417</v>
      </c>
      <c r="D22" s="165">
        <f t="shared" si="0"/>
        <v>65.3832226916113</v>
      </c>
      <c r="E22" s="164">
        <v>3930</v>
      </c>
      <c r="F22" s="165">
        <f t="shared" si="1"/>
        <v>137.837150127226</v>
      </c>
      <c r="G22" s="364"/>
    </row>
    <row r="23" spans="1:256">
      <c r="A23" s="362" t="s">
        <v>117</v>
      </c>
      <c r="B23" s="363">
        <v>17005</v>
      </c>
      <c r="C23" s="363">
        <v>16949</v>
      </c>
      <c r="D23" s="165"/>
      <c r="E23" s="164">
        <v>4238</v>
      </c>
      <c r="F23" s="165">
        <f t="shared" si="1"/>
        <v>399.929211892402</v>
      </c>
      <c r="G23" s="364"/>
    </row>
    <row r="24" spans="1:256">
      <c r="A24" s="362" t="s">
        <v>118</v>
      </c>
      <c r="B24" s="363">
        <v>1619</v>
      </c>
      <c r="C24" s="363">
        <v>1589</v>
      </c>
      <c r="D24" s="165">
        <f t="shared" si="0"/>
        <v>98.1470043236566</v>
      </c>
      <c r="E24" s="164">
        <v>1449</v>
      </c>
      <c r="F24" s="165">
        <f t="shared" si="1"/>
        <v>109.661835748792</v>
      </c>
      <c r="G24" s="364"/>
    </row>
    <row r="25" spans="1:256">
      <c r="A25" s="362" t="s">
        <v>119</v>
      </c>
      <c r="B25" s="363">
        <v>4870</v>
      </c>
      <c r="C25" s="363">
        <v>4222</v>
      </c>
      <c r="D25" s="165">
        <f t="shared" si="0"/>
        <v>86.694045174538</v>
      </c>
      <c r="E25" s="164">
        <v>3437</v>
      </c>
      <c r="F25" s="165">
        <f t="shared" si="1"/>
        <v>122.839685772476</v>
      </c>
      <c r="G25" s="364"/>
    </row>
    <row r="26" spans="1:256">
      <c r="A26" s="362" t="s">
        <v>120</v>
      </c>
      <c r="B26" s="363">
        <v>1677</v>
      </c>
      <c r="C26" s="363">
        <v>1672</v>
      </c>
      <c r="D26" s="165">
        <f t="shared" si="0"/>
        <v>99.7018485390578</v>
      </c>
      <c r="E26" s="164">
        <v>551</v>
      </c>
      <c r="F26" s="165">
        <f t="shared" si="1"/>
        <v>303.448275862069</v>
      </c>
      <c r="G26" s="364"/>
    </row>
    <row r="27" spans="1:256">
      <c r="A27" s="362" t="s">
        <v>121</v>
      </c>
      <c r="B27" s="363">
        <v>29196</v>
      </c>
      <c r="C27" s="363">
        <v>28972</v>
      </c>
      <c r="D27" s="165">
        <f t="shared" si="0"/>
        <v>99.2327716125497</v>
      </c>
      <c r="E27" s="164">
        <v>28452</v>
      </c>
      <c r="F27" s="165">
        <f t="shared" si="1"/>
        <v>101.827639533249</v>
      </c>
      <c r="G27" s="364"/>
    </row>
    <row r="28" spans="1:256">
      <c r="A28" s="362" t="s">
        <v>122</v>
      </c>
      <c r="B28" s="363">
        <v>290</v>
      </c>
      <c r="C28" s="363">
        <v>198</v>
      </c>
      <c r="D28" s="165">
        <f t="shared" si="0"/>
        <v>68.2758620689655</v>
      </c>
      <c r="E28" s="164">
        <v>60</v>
      </c>
      <c r="F28" s="165">
        <f t="shared" si="1"/>
        <v>330</v>
      </c>
      <c r="G28" s="364"/>
    </row>
    <row r="29" spans="1:256">
      <c r="A29" s="365" t="s">
        <v>123</v>
      </c>
      <c r="B29" s="366">
        <f>SUM(B5:B28)</f>
        <v>726805</v>
      </c>
      <c r="C29" s="366">
        <f>SUM(C5:C28)</f>
        <v>649726</v>
      </c>
      <c r="D29" s="170">
        <f t="shared" si="0"/>
        <v>89.39481704171</v>
      </c>
      <c r="E29" s="168">
        <f>SUM(E5:E28)</f>
        <v>582456</v>
      </c>
      <c r="F29" s="170">
        <f t="shared" si="1"/>
        <v>111.54937025286</v>
      </c>
      <c r="G29" s="364"/>
      <c r="H29" s="367"/>
      <c r="I29" s="367"/>
      <c r="J29" s="367"/>
      <c r="K29" s="367"/>
      <c r="L29" s="367"/>
      <c r="M29" s="367"/>
      <c r="N29" s="367"/>
      <c r="O29" s="367"/>
      <c r="P29" s="367"/>
      <c r="Q29" s="367"/>
      <c r="R29" s="367"/>
      <c r="S29" s="367"/>
      <c r="T29" s="367"/>
      <c r="U29" s="367"/>
      <c r="V29" s="367"/>
      <c r="W29" s="367"/>
      <c r="X29" s="367"/>
      <c r="Y29" s="367"/>
      <c r="Z29" s="367"/>
      <c r="AA29" s="367"/>
      <c r="AB29" s="367"/>
      <c r="AC29" s="367"/>
      <c r="AD29" s="367"/>
      <c r="AE29" s="367"/>
      <c r="AF29" s="367"/>
      <c r="AG29" s="367"/>
      <c r="AH29" s="367"/>
      <c r="AI29" s="367"/>
      <c r="AJ29" s="367"/>
      <c r="AK29" s="367"/>
      <c r="AL29" s="367"/>
      <c r="AM29" s="367"/>
      <c r="AN29" s="367"/>
      <c r="AO29" s="367"/>
      <c r="AP29" s="367"/>
      <c r="AQ29" s="367"/>
      <c r="AR29" s="367"/>
      <c r="AS29" s="367"/>
      <c r="AT29" s="367"/>
      <c r="AU29" s="367"/>
      <c r="AV29" s="367"/>
      <c r="AW29" s="367"/>
      <c r="AX29" s="367"/>
      <c r="AY29" s="367"/>
      <c r="AZ29" s="367"/>
      <c r="BA29" s="367"/>
      <c r="BB29" s="367"/>
      <c r="BC29" s="367"/>
      <c r="BD29" s="367"/>
      <c r="BE29" s="367"/>
      <c r="BF29" s="367"/>
      <c r="BG29" s="367"/>
      <c r="BH29" s="367"/>
      <c r="BI29" s="367"/>
      <c r="BJ29" s="367"/>
      <c r="BK29" s="367"/>
      <c r="BL29" s="367"/>
      <c r="BM29" s="367"/>
      <c r="BN29" s="367"/>
      <c r="BO29" s="367"/>
      <c r="BP29" s="367"/>
      <c r="BQ29" s="367"/>
      <c r="BR29" s="367"/>
      <c r="BS29" s="367"/>
      <c r="BT29" s="367"/>
      <c r="BU29" s="367"/>
      <c r="BV29" s="367"/>
      <c r="BW29" s="367"/>
      <c r="BX29" s="367"/>
      <c r="BY29" s="367"/>
      <c r="BZ29" s="367"/>
      <c r="CA29" s="367"/>
      <c r="CB29" s="367"/>
      <c r="CC29" s="367"/>
      <c r="CD29" s="367"/>
      <c r="CE29" s="367"/>
      <c r="CF29" s="367"/>
      <c r="CG29" s="367"/>
      <c r="CH29" s="367"/>
      <c r="CI29" s="367"/>
      <c r="CJ29" s="367"/>
      <c r="CK29" s="367"/>
      <c r="CL29" s="367"/>
      <c r="CM29" s="367"/>
      <c r="CN29" s="367"/>
      <c r="CO29" s="367"/>
      <c r="CP29" s="367"/>
      <c r="CQ29" s="367"/>
      <c r="CR29" s="367"/>
      <c r="CS29" s="367"/>
      <c r="CT29" s="367"/>
      <c r="CU29" s="367"/>
      <c r="CV29" s="367"/>
      <c r="CW29" s="367"/>
      <c r="CX29" s="367"/>
      <c r="CY29" s="367"/>
      <c r="CZ29" s="367"/>
      <c r="DA29" s="367"/>
      <c r="DB29" s="367"/>
      <c r="DC29" s="367"/>
      <c r="DD29" s="367"/>
      <c r="DE29" s="367"/>
      <c r="DF29" s="367"/>
      <c r="DG29" s="367"/>
      <c r="DH29" s="367"/>
      <c r="DI29" s="367"/>
      <c r="DJ29" s="367"/>
      <c r="DK29" s="367"/>
      <c r="DL29" s="367"/>
      <c r="DM29" s="367"/>
      <c r="DN29" s="367"/>
      <c r="DO29" s="367"/>
      <c r="DP29" s="367"/>
      <c r="DQ29" s="367"/>
      <c r="DR29" s="367"/>
      <c r="DS29" s="367"/>
      <c r="DT29" s="367"/>
      <c r="DU29" s="367"/>
      <c r="DV29" s="367"/>
      <c r="DW29" s="367"/>
      <c r="DX29" s="367"/>
      <c r="DY29" s="367"/>
      <c r="DZ29" s="367"/>
      <c r="EA29" s="367"/>
      <c r="EB29" s="367"/>
      <c r="EC29" s="367"/>
      <c r="ED29" s="367"/>
      <c r="EE29" s="367"/>
      <c r="EF29" s="367"/>
      <c r="EG29" s="367"/>
      <c r="EH29" s="367"/>
      <c r="EI29" s="367"/>
      <c r="EJ29" s="367"/>
      <c r="EK29" s="367"/>
      <c r="EL29" s="367"/>
      <c r="EM29" s="367"/>
      <c r="EN29" s="367"/>
      <c r="EO29" s="367"/>
      <c r="EP29" s="367"/>
      <c r="EQ29" s="367"/>
      <c r="ER29" s="367"/>
      <c r="ES29" s="367"/>
      <c r="ET29" s="367"/>
      <c r="EU29" s="367"/>
      <c r="EV29" s="367"/>
      <c r="EW29" s="367"/>
      <c r="EX29" s="367"/>
      <c r="EY29" s="367"/>
      <c r="EZ29" s="367"/>
      <c r="FA29" s="367"/>
      <c r="FB29" s="367"/>
      <c r="FC29" s="367"/>
      <c r="FD29" s="367"/>
      <c r="FE29" s="367"/>
      <c r="FF29" s="367"/>
      <c r="FG29" s="367"/>
      <c r="FH29" s="367"/>
      <c r="FI29" s="367"/>
      <c r="FJ29" s="367"/>
      <c r="FK29" s="367"/>
      <c r="FL29" s="367"/>
      <c r="FM29" s="367"/>
      <c r="FN29" s="367"/>
      <c r="FO29" s="367"/>
      <c r="FP29" s="367"/>
      <c r="FQ29" s="367"/>
      <c r="FR29" s="367"/>
      <c r="FS29" s="367"/>
      <c r="FT29" s="367"/>
      <c r="FU29" s="367"/>
      <c r="FV29" s="367"/>
      <c r="FW29" s="367"/>
      <c r="FX29" s="367"/>
      <c r="FY29" s="367"/>
      <c r="FZ29" s="367"/>
      <c r="GA29" s="367"/>
      <c r="GB29" s="367"/>
      <c r="GC29" s="367"/>
      <c r="GD29" s="367"/>
      <c r="GE29" s="367"/>
      <c r="GF29" s="367"/>
      <c r="GG29" s="367"/>
      <c r="GH29" s="367"/>
      <c r="GI29" s="367"/>
      <c r="GJ29" s="367"/>
      <c r="GK29" s="367"/>
      <c r="GL29" s="367"/>
      <c r="GM29" s="367"/>
      <c r="GN29" s="367"/>
      <c r="GO29" s="367"/>
      <c r="GP29" s="367"/>
      <c r="GQ29" s="367"/>
      <c r="GR29" s="367"/>
      <c r="GS29" s="367"/>
      <c r="GT29" s="367"/>
      <c r="GU29" s="367"/>
      <c r="GV29" s="367"/>
      <c r="GW29" s="367"/>
      <c r="GX29" s="367"/>
      <c r="GY29" s="367"/>
      <c r="GZ29" s="367"/>
      <c r="HA29" s="367"/>
      <c r="HB29" s="367"/>
      <c r="HC29" s="367"/>
      <c r="HD29" s="367"/>
      <c r="HE29" s="367"/>
      <c r="HF29" s="367"/>
      <c r="HG29" s="367"/>
      <c r="HH29" s="367"/>
      <c r="HI29" s="367"/>
      <c r="HJ29" s="367"/>
      <c r="HK29" s="367"/>
      <c r="HL29" s="367"/>
      <c r="HM29" s="367"/>
      <c r="HN29" s="367"/>
      <c r="HO29" s="367"/>
      <c r="HP29" s="367"/>
      <c r="HQ29" s="367"/>
      <c r="HR29" s="367"/>
      <c r="HS29" s="367"/>
      <c r="HT29" s="367"/>
      <c r="HU29" s="367"/>
      <c r="HV29" s="367"/>
      <c r="HW29" s="367"/>
      <c r="HX29" s="367"/>
      <c r="HY29" s="367"/>
      <c r="HZ29" s="367"/>
      <c r="IA29" s="367"/>
      <c r="IB29" s="367"/>
      <c r="IC29" s="367"/>
      <c r="ID29" s="367"/>
      <c r="IE29" s="367"/>
      <c r="IF29" s="367"/>
      <c r="IG29" s="367"/>
      <c r="IH29" s="367"/>
      <c r="II29" s="367"/>
      <c r="IJ29" s="367"/>
      <c r="IK29" s="367"/>
      <c r="IL29" s="367"/>
      <c r="IM29" s="367"/>
      <c r="IN29" s="367"/>
      <c r="IO29" s="367"/>
      <c r="IP29" s="367"/>
      <c r="IQ29" s="367"/>
      <c r="IR29" s="367"/>
      <c r="IS29" s="367"/>
      <c r="IT29" s="367"/>
      <c r="IU29" s="367"/>
      <c r="IV29" s="367"/>
    </row>
    <row r="30" spans="1:256">
      <c r="A30" s="368" t="s">
        <v>124</v>
      </c>
      <c r="B30" s="366"/>
      <c r="C30" s="366">
        <v>169318</v>
      </c>
      <c r="D30" s="170"/>
      <c r="E30" s="168">
        <v>41255</v>
      </c>
      <c r="F30" s="170">
        <f t="shared" si="1"/>
        <v>410.41813113562</v>
      </c>
      <c r="G30" s="364"/>
      <c r="H30" s="367"/>
      <c r="I30" s="367"/>
      <c r="J30" s="367"/>
      <c r="K30" s="367"/>
      <c r="L30" s="367"/>
      <c r="M30" s="367"/>
      <c r="N30" s="367"/>
      <c r="O30" s="367"/>
      <c r="P30" s="367"/>
      <c r="Q30" s="367"/>
      <c r="R30" s="367"/>
      <c r="S30" s="367"/>
      <c r="T30" s="367"/>
      <c r="U30" s="367"/>
      <c r="V30" s="367"/>
      <c r="W30" s="367"/>
      <c r="X30" s="367"/>
      <c r="Y30" s="367"/>
      <c r="Z30" s="367"/>
      <c r="AA30" s="367"/>
      <c r="AB30" s="367"/>
      <c r="AC30" s="367"/>
      <c r="AD30" s="367"/>
      <c r="AE30" s="367"/>
      <c r="AF30" s="367"/>
      <c r="AG30" s="367"/>
      <c r="AH30" s="367"/>
      <c r="AI30" s="367"/>
      <c r="AJ30" s="367"/>
      <c r="AK30" s="367"/>
      <c r="AL30" s="367"/>
      <c r="AM30" s="367"/>
      <c r="AN30" s="367"/>
      <c r="AO30" s="367"/>
      <c r="AP30" s="367"/>
      <c r="AQ30" s="367"/>
      <c r="AR30" s="367"/>
      <c r="AS30" s="367"/>
      <c r="AT30" s="367"/>
      <c r="AU30" s="367"/>
      <c r="AV30" s="367"/>
      <c r="AW30" s="367"/>
      <c r="AX30" s="367"/>
      <c r="AY30" s="367"/>
      <c r="AZ30" s="367"/>
      <c r="BA30" s="367"/>
      <c r="BB30" s="367"/>
      <c r="BC30" s="367"/>
      <c r="BD30" s="367"/>
      <c r="BE30" s="367"/>
      <c r="BF30" s="367"/>
      <c r="BG30" s="367"/>
      <c r="BH30" s="367"/>
      <c r="BI30" s="367"/>
      <c r="BJ30" s="367"/>
      <c r="BK30" s="367"/>
      <c r="BL30" s="367"/>
      <c r="BM30" s="367"/>
      <c r="BN30" s="367"/>
      <c r="BO30" s="367"/>
      <c r="BP30" s="367"/>
      <c r="BQ30" s="367"/>
      <c r="BR30" s="367"/>
      <c r="BS30" s="367"/>
      <c r="BT30" s="367"/>
      <c r="BU30" s="367"/>
      <c r="BV30" s="367"/>
      <c r="BW30" s="367"/>
      <c r="BX30" s="367"/>
      <c r="BY30" s="367"/>
      <c r="BZ30" s="367"/>
      <c r="CA30" s="367"/>
      <c r="CB30" s="367"/>
      <c r="CC30" s="367"/>
      <c r="CD30" s="367"/>
      <c r="CE30" s="367"/>
      <c r="CF30" s="367"/>
      <c r="CG30" s="367"/>
      <c r="CH30" s="367"/>
      <c r="CI30" s="367"/>
      <c r="CJ30" s="367"/>
      <c r="CK30" s="367"/>
      <c r="CL30" s="367"/>
      <c r="CM30" s="367"/>
      <c r="CN30" s="367"/>
      <c r="CO30" s="367"/>
      <c r="CP30" s="367"/>
      <c r="CQ30" s="367"/>
      <c r="CR30" s="367"/>
      <c r="CS30" s="367"/>
      <c r="CT30" s="367"/>
      <c r="CU30" s="367"/>
      <c r="CV30" s="367"/>
      <c r="CW30" s="367"/>
      <c r="CX30" s="367"/>
      <c r="CY30" s="367"/>
      <c r="CZ30" s="367"/>
      <c r="DA30" s="367"/>
      <c r="DB30" s="367"/>
      <c r="DC30" s="367"/>
      <c r="DD30" s="367"/>
      <c r="DE30" s="367"/>
      <c r="DF30" s="367"/>
      <c r="DG30" s="367"/>
      <c r="DH30" s="367"/>
      <c r="DI30" s="367"/>
      <c r="DJ30" s="367"/>
      <c r="DK30" s="367"/>
      <c r="DL30" s="367"/>
      <c r="DM30" s="367"/>
      <c r="DN30" s="367"/>
      <c r="DO30" s="367"/>
      <c r="DP30" s="367"/>
      <c r="DQ30" s="367"/>
      <c r="DR30" s="367"/>
      <c r="DS30" s="367"/>
      <c r="DT30" s="367"/>
      <c r="DU30" s="367"/>
      <c r="DV30" s="367"/>
      <c r="DW30" s="367"/>
      <c r="DX30" s="367"/>
      <c r="DY30" s="367"/>
      <c r="DZ30" s="367"/>
      <c r="EA30" s="367"/>
      <c r="EB30" s="367"/>
      <c r="EC30" s="367"/>
      <c r="ED30" s="367"/>
      <c r="EE30" s="367"/>
      <c r="EF30" s="367"/>
      <c r="EG30" s="367"/>
      <c r="EH30" s="367"/>
      <c r="EI30" s="367"/>
      <c r="EJ30" s="367"/>
      <c r="EK30" s="367"/>
      <c r="EL30" s="367"/>
      <c r="EM30" s="367"/>
      <c r="EN30" s="367"/>
      <c r="EO30" s="367"/>
      <c r="EP30" s="367"/>
      <c r="EQ30" s="367"/>
      <c r="ER30" s="367"/>
      <c r="ES30" s="367"/>
      <c r="ET30" s="367"/>
      <c r="EU30" s="367"/>
      <c r="EV30" s="367"/>
      <c r="EW30" s="367"/>
      <c r="EX30" s="367"/>
      <c r="EY30" s="367"/>
      <c r="EZ30" s="367"/>
      <c r="FA30" s="367"/>
      <c r="FB30" s="367"/>
      <c r="FC30" s="367"/>
      <c r="FD30" s="367"/>
      <c r="FE30" s="367"/>
      <c r="FF30" s="367"/>
      <c r="FG30" s="367"/>
      <c r="FH30" s="367"/>
      <c r="FI30" s="367"/>
      <c r="FJ30" s="367"/>
      <c r="FK30" s="367"/>
      <c r="FL30" s="367"/>
      <c r="FM30" s="367"/>
      <c r="FN30" s="367"/>
      <c r="FO30" s="367"/>
      <c r="FP30" s="367"/>
      <c r="FQ30" s="367"/>
      <c r="FR30" s="367"/>
      <c r="FS30" s="367"/>
      <c r="FT30" s="367"/>
      <c r="FU30" s="367"/>
      <c r="FV30" s="367"/>
      <c r="FW30" s="367"/>
      <c r="FX30" s="367"/>
      <c r="FY30" s="367"/>
      <c r="FZ30" s="367"/>
      <c r="GA30" s="367"/>
      <c r="GB30" s="367"/>
      <c r="GC30" s="367"/>
      <c r="GD30" s="367"/>
      <c r="GE30" s="367"/>
      <c r="GF30" s="367"/>
      <c r="GG30" s="367"/>
      <c r="GH30" s="367"/>
      <c r="GI30" s="367"/>
      <c r="GJ30" s="367"/>
      <c r="GK30" s="367"/>
      <c r="GL30" s="367"/>
      <c r="GM30" s="367"/>
      <c r="GN30" s="367"/>
      <c r="GO30" s="367"/>
      <c r="GP30" s="367"/>
      <c r="GQ30" s="367"/>
      <c r="GR30" s="367"/>
      <c r="GS30" s="367"/>
      <c r="GT30" s="367"/>
      <c r="GU30" s="367"/>
      <c r="GV30" s="367"/>
      <c r="GW30" s="367"/>
      <c r="GX30" s="367"/>
      <c r="GY30" s="367"/>
      <c r="GZ30" s="367"/>
      <c r="HA30" s="367"/>
      <c r="HB30" s="367"/>
      <c r="HC30" s="367"/>
      <c r="HD30" s="367"/>
      <c r="HE30" s="367"/>
      <c r="HF30" s="367"/>
      <c r="HG30" s="367"/>
      <c r="HH30" s="367"/>
      <c r="HI30" s="367"/>
      <c r="HJ30" s="367"/>
      <c r="HK30" s="367"/>
      <c r="HL30" s="367"/>
      <c r="HM30" s="367"/>
      <c r="HN30" s="367"/>
      <c r="HO30" s="367"/>
      <c r="HP30" s="367"/>
      <c r="HQ30" s="367"/>
      <c r="HR30" s="367"/>
      <c r="HS30" s="367"/>
      <c r="HT30" s="367"/>
      <c r="HU30" s="367"/>
      <c r="HV30" s="367"/>
      <c r="HW30" s="367"/>
      <c r="HX30" s="367"/>
      <c r="HY30" s="367"/>
      <c r="HZ30" s="367"/>
      <c r="IA30" s="367"/>
      <c r="IB30" s="367"/>
      <c r="IC30" s="367"/>
      <c r="ID30" s="367"/>
      <c r="IE30" s="367"/>
      <c r="IF30" s="367"/>
      <c r="IG30" s="367"/>
      <c r="IH30" s="367"/>
      <c r="II30" s="367"/>
      <c r="IJ30" s="367"/>
      <c r="IK30" s="367"/>
      <c r="IL30" s="367"/>
      <c r="IM30" s="367"/>
      <c r="IN30" s="367"/>
      <c r="IO30" s="367"/>
      <c r="IP30" s="367"/>
      <c r="IQ30" s="367"/>
      <c r="IR30" s="367"/>
      <c r="IS30" s="367"/>
      <c r="IT30" s="367"/>
      <c r="IU30" s="367"/>
      <c r="IV30" s="367"/>
    </row>
    <row r="31" spans="1:256">
      <c r="A31" s="368" t="s">
        <v>125</v>
      </c>
      <c r="B31" s="366"/>
      <c r="C31" s="366">
        <f>SUM(C32:C39)</f>
        <v>111428</v>
      </c>
      <c r="D31" s="168"/>
      <c r="E31" s="168">
        <f>SUM(E32:E39)</f>
        <v>98838</v>
      </c>
      <c r="F31" s="170">
        <f t="shared" si="1"/>
        <v>112.738015742933</v>
      </c>
      <c r="G31" s="364"/>
      <c r="H31" s="367"/>
      <c r="I31" s="367"/>
      <c r="J31" s="367"/>
      <c r="K31" s="367"/>
      <c r="L31" s="367"/>
      <c r="M31" s="367"/>
      <c r="N31" s="367"/>
      <c r="O31" s="367"/>
      <c r="P31" s="367"/>
      <c r="Q31" s="367"/>
      <c r="R31" s="367"/>
      <c r="S31" s="367"/>
      <c r="T31" s="367"/>
      <c r="U31" s="367"/>
      <c r="V31" s="367"/>
      <c r="W31" s="367"/>
      <c r="X31" s="367"/>
      <c r="Y31" s="367"/>
      <c r="Z31" s="367"/>
      <c r="AA31" s="367"/>
      <c r="AB31" s="367"/>
      <c r="AC31" s="367"/>
      <c r="AD31" s="367"/>
      <c r="AE31" s="367"/>
      <c r="AF31" s="367"/>
      <c r="AG31" s="367"/>
      <c r="AH31" s="367"/>
      <c r="AI31" s="367"/>
      <c r="AJ31" s="367"/>
      <c r="AK31" s="367"/>
      <c r="AL31" s="367"/>
      <c r="AM31" s="367"/>
      <c r="AN31" s="367"/>
      <c r="AO31" s="367"/>
      <c r="AP31" s="367"/>
      <c r="AQ31" s="367"/>
      <c r="AR31" s="367"/>
      <c r="AS31" s="367"/>
      <c r="AT31" s="367"/>
      <c r="AU31" s="367"/>
      <c r="AV31" s="367"/>
      <c r="AW31" s="367"/>
      <c r="AX31" s="367"/>
      <c r="AY31" s="367"/>
      <c r="AZ31" s="367"/>
      <c r="BA31" s="367"/>
      <c r="BB31" s="367"/>
      <c r="BC31" s="367"/>
      <c r="BD31" s="367"/>
      <c r="BE31" s="367"/>
      <c r="BF31" s="367"/>
      <c r="BG31" s="367"/>
      <c r="BH31" s="367"/>
      <c r="BI31" s="367"/>
      <c r="BJ31" s="367"/>
      <c r="BK31" s="367"/>
      <c r="BL31" s="367"/>
      <c r="BM31" s="367"/>
      <c r="BN31" s="367"/>
      <c r="BO31" s="367"/>
      <c r="BP31" s="367"/>
      <c r="BQ31" s="367"/>
      <c r="BR31" s="367"/>
      <c r="BS31" s="367"/>
      <c r="BT31" s="367"/>
      <c r="BU31" s="367"/>
      <c r="BV31" s="367"/>
      <c r="BW31" s="367"/>
      <c r="BX31" s="367"/>
      <c r="BY31" s="367"/>
      <c r="BZ31" s="367"/>
      <c r="CA31" s="367"/>
      <c r="CB31" s="367"/>
      <c r="CC31" s="367"/>
      <c r="CD31" s="367"/>
      <c r="CE31" s="367"/>
      <c r="CF31" s="367"/>
      <c r="CG31" s="367"/>
      <c r="CH31" s="367"/>
      <c r="CI31" s="367"/>
      <c r="CJ31" s="367"/>
      <c r="CK31" s="367"/>
      <c r="CL31" s="367"/>
      <c r="CM31" s="367"/>
      <c r="CN31" s="367"/>
      <c r="CO31" s="367"/>
      <c r="CP31" s="367"/>
      <c r="CQ31" s="367"/>
      <c r="CR31" s="367"/>
      <c r="CS31" s="367"/>
      <c r="CT31" s="367"/>
      <c r="CU31" s="367"/>
      <c r="CV31" s="367"/>
      <c r="CW31" s="367"/>
      <c r="CX31" s="367"/>
      <c r="CY31" s="367"/>
      <c r="CZ31" s="367"/>
      <c r="DA31" s="367"/>
      <c r="DB31" s="367"/>
      <c r="DC31" s="367"/>
      <c r="DD31" s="367"/>
      <c r="DE31" s="367"/>
      <c r="DF31" s="367"/>
      <c r="DG31" s="367"/>
      <c r="DH31" s="367"/>
      <c r="DI31" s="367"/>
      <c r="DJ31" s="367"/>
      <c r="DK31" s="367"/>
      <c r="DL31" s="367"/>
      <c r="DM31" s="367"/>
      <c r="DN31" s="367"/>
      <c r="DO31" s="367"/>
      <c r="DP31" s="367"/>
      <c r="DQ31" s="367"/>
      <c r="DR31" s="367"/>
      <c r="DS31" s="367"/>
      <c r="DT31" s="367"/>
      <c r="DU31" s="367"/>
      <c r="DV31" s="367"/>
      <c r="DW31" s="367"/>
      <c r="DX31" s="367"/>
      <c r="DY31" s="367"/>
      <c r="DZ31" s="367"/>
      <c r="EA31" s="367"/>
      <c r="EB31" s="367"/>
      <c r="EC31" s="367"/>
      <c r="ED31" s="367"/>
      <c r="EE31" s="367"/>
      <c r="EF31" s="367"/>
      <c r="EG31" s="367"/>
      <c r="EH31" s="367"/>
      <c r="EI31" s="367"/>
      <c r="EJ31" s="367"/>
      <c r="EK31" s="367"/>
      <c r="EL31" s="367"/>
      <c r="EM31" s="367"/>
      <c r="EN31" s="367"/>
      <c r="EO31" s="367"/>
      <c r="EP31" s="367"/>
      <c r="EQ31" s="367"/>
      <c r="ER31" s="367"/>
      <c r="ES31" s="367"/>
      <c r="ET31" s="367"/>
      <c r="EU31" s="367"/>
      <c r="EV31" s="367"/>
      <c r="EW31" s="367"/>
      <c r="EX31" s="367"/>
      <c r="EY31" s="367"/>
      <c r="EZ31" s="367"/>
      <c r="FA31" s="367"/>
      <c r="FB31" s="367"/>
      <c r="FC31" s="367"/>
      <c r="FD31" s="367"/>
      <c r="FE31" s="367"/>
      <c r="FF31" s="367"/>
      <c r="FG31" s="367"/>
      <c r="FH31" s="367"/>
      <c r="FI31" s="367"/>
      <c r="FJ31" s="367"/>
      <c r="FK31" s="367"/>
      <c r="FL31" s="367"/>
      <c r="FM31" s="367"/>
      <c r="FN31" s="367"/>
      <c r="FO31" s="367"/>
      <c r="FP31" s="367"/>
      <c r="FQ31" s="367"/>
      <c r="FR31" s="367"/>
      <c r="FS31" s="367"/>
      <c r="FT31" s="367"/>
      <c r="FU31" s="367"/>
      <c r="FV31" s="367"/>
      <c r="FW31" s="367"/>
      <c r="FX31" s="367"/>
      <c r="FY31" s="367"/>
      <c r="FZ31" s="367"/>
      <c r="GA31" s="367"/>
      <c r="GB31" s="367"/>
      <c r="GC31" s="367"/>
      <c r="GD31" s="367"/>
      <c r="GE31" s="367"/>
      <c r="GF31" s="367"/>
      <c r="GG31" s="367"/>
      <c r="GH31" s="367"/>
      <c r="GI31" s="367"/>
      <c r="GJ31" s="367"/>
      <c r="GK31" s="367"/>
      <c r="GL31" s="367"/>
      <c r="GM31" s="367"/>
      <c r="GN31" s="367"/>
      <c r="GO31" s="367"/>
      <c r="GP31" s="367"/>
      <c r="GQ31" s="367"/>
      <c r="GR31" s="367"/>
      <c r="GS31" s="367"/>
      <c r="GT31" s="367"/>
      <c r="GU31" s="367"/>
      <c r="GV31" s="367"/>
      <c r="GW31" s="367"/>
      <c r="GX31" s="367"/>
      <c r="GY31" s="367"/>
      <c r="GZ31" s="367"/>
      <c r="HA31" s="367"/>
      <c r="HB31" s="367"/>
      <c r="HC31" s="367"/>
      <c r="HD31" s="367"/>
      <c r="HE31" s="367"/>
      <c r="HF31" s="367"/>
      <c r="HG31" s="367"/>
      <c r="HH31" s="367"/>
      <c r="HI31" s="367"/>
      <c r="HJ31" s="367"/>
      <c r="HK31" s="367"/>
      <c r="HL31" s="367"/>
      <c r="HM31" s="367"/>
      <c r="HN31" s="367"/>
      <c r="HO31" s="367"/>
      <c r="HP31" s="367"/>
      <c r="HQ31" s="367"/>
      <c r="HR31" s="367"/>
      <c r="HS31" s="367"/>
      <c r="HT31" s="367"/>
      <c r="HU31" s="367"/>
      <c r="HV31" s="367"/>
      <c r="HW31" s="367"/>
      <c r="HX31" s="367"/>
      <c r="HY31" s="367"/>
      <c r="HZ31" s="367"/>
      <c r="IA31" s="367"/>
      <c r="IB31" s="367"/>
      <c r="IC31" s="367"/>
      <c r="ID31" s="367"/>
      <c r="IE31" s="367"/>
      <c r="IF31" s="367"/>
      <c r="IG31" s="367"/>
      <c r="IH31" s="367"/>
      <c r="II31" s="367"/>
      <c r="IJ31" s="367"/>
      <c r="IK31" s="367"/>
      <c r="IL31" s="367"/>
      <c r="IM31" s="367"/>
      <c r="IN31" s="367"/>
      <c r="IO31" s="367"/>
      <c r="IP31" s="367"/>
      <c r="IQ31" s="367"/>
      <c r="IR31" s="367"/>
      <c r="IS31" s="367"/>
      <c r="IT31" s="367"/>
      <c r="IU31" s="367"/>
      <c r="IV31" s="367"/>
    </row>
    <row r="32" s="73" customFormat="1" spans="1:256">
      <c r="A32" s="369" t="s">
        <v>126</v>
      </c>
      <c r="B32" s="363"/>
      <c r="C32" s="363">
        <v>5328</v>
      </c>
      <c r="D32" s="165"/>
      <c r="E32" s="164">
        <v>5327</v>
      </c>
      <c r="F32" s="165">
        <f t="shared" si="1"/>
        <v>100.018772292097</v>
      </c>
      <c r="G32" s="364"/>
      <c r="H32" s="367"/>
      <c r="I32" s="367"/>
      <c r="J32" s="367"/>
      <c r="K32" s="367"/>
      <c r="L32" s="367"/>
      <c r="M32" s="367"/>
      <c r="N32" s="367"/>
      <c r="O32" s="367"/>
      <c r="P32" s="367"/>
      <c r="Q32" s="367"/>
      <c r="R32" s="367"/>
      <c r="S32" s="367"/>
      <c r="T32" s="367"/>
      <c r="U32" s="367"/>
      <c r="V32" s="367"/>
      <c r="W32" s="367"/>
      <c r="X32" s="367"/>
      <c r="Y32" s="367"/>
      <c r="Z32" s="367"/>
      <c r="AA32" s="367"/>
      <c r="AB32" s="367"/>
      <c r="AC32" s="367"/>
      <c r="AD32" s="367"/>
      <c r="AE32" s="367"/>
      <c r="AF32" s="367"/>
      <c r="AG32" s="367"/>
      <c r="AH32" s="367"/>
      <c r="AI32" s="367"/>
      <c r="AJ32" s="367"/>
      <c r="AK32" s="367"/>
      <c r="AL32" s="367"/>
      <c r="AM32" s="367"/>
      <c r="AN32" s="367"/>
      <c r="AO32" s="367"/>
      <c r="AP32" s="367"/>
      <c r="AQ32" s="367"/>
      <c r="AR32" s="367"/>
      <c r="AS32" s="367"/>
      <c r="AT32" s="367"/>
      <c r="AU32" s="367"/>
      <c r="AV32" s="367"/>
      <c r="AW32" s="367"/>
      <c r="AX32" s="367"/>
      <c r="AY32" s="367"/>
      <c r="AZ32" s="367"/>
      <c r="BA32" s="367"/>
      <c r="BB32" s="367"/>
      <c r="BC32" s="367"/>
      <c r="BD32" s="367"/>
      <c r="BE32" s="367"/>
      <c r="BF32" s="367"/>
      <c r="BG32" s="367"/>
      <c r="BH32" s="367"/>
      <c r="BI32" s="367"/>
      <c r="BJ32" s="367"/>
      <c r="BK32" s="367"/>
      <c r="BL32" s="367"/>
      <c r="BM32" s="367"/>
      <c r="BN32" s="367"/>
      <c r="BO32" s="367"/>
      <c r="BP32" s="367"/>
      <c r="BQ32" s="367"/>
      <c r="BR32" s="367"/>
      <c r="BS32" s="367"/>
      <c r="BT32" s="367"/>
      <c r="BU32" s="367"/>
      <c r="BV32" s="367"/>
      <c r="BW32" s="367"/>
      <c r="BX32" s="367"/>
      <c r="BY32" s="367"/>
      <c r="BZ32" s="367"/>
      <c r="CA32" s="367"/>
      <c r="CB32" s="367"/>
      <c r="CC32" s="367"/>
      <c r="CD32" s="367"/>
      <c r="CE32" s="367"/>
      <c r="CF32" s="367"/>
      <c r="CG32" s="367"/>
      <c r="CH32" s="367"/>
      <c r="CI32" s="367"/>
      <c r="CJ32" s="367"/>
      <c r="CK32" s="367"/>
      <c r="CL32" s="367"/>
      <c r="CM32" s="367"/>
      <c r="CN32" s="367"/>
      <c r="CO32" s="367"/>
      <c r="CP32" s="367"/>
      <c r="CQ32" s="367"/>
      <c r="CR32" s="367"/>
      <c r="CS32" s="367"/>
      <c r="CT32" s="367"/>
      <c r="CU32" s="367"/>
      <c r="CV32" s="367"/>
      <c r="CW32" s="367"/>
      <c r="CX32" s="367"/>
      <c r="CY32" s="367"/>
      <c r="CZ32" s="367"/>
      <c r="DA32" s="367"/>
      <c r="DB32" s="367"/>
      <c r="DC32" s="367"/>
      <c r="DD32" s="367"/>
      <c r="DE32" s="367"/>
      <c r="DF32" s="367"/>
      <c r="DG32" s="367"/>
      <c r="DH32" s="367"/>
      <c r="DI32" s="367"/>
      <c r="DJ32" s="367"/>
      <c r="DK32" s="367"/>
      <c r="DL32" s="367"/>
      <c r="DM32" s="367"/>
      <c r="DN32" s="367"/>
      <c r="DO32" s="367"/>
      <c r="DP32" s="367"/>
      <c r="DQ32" s="367"/>
      <c r="DR32" s="367"/>
      <c r="DS32" s="367"/>
      <c r="DT32" s="367"/>
      <c r="DU32" s="367"/>
      <c r="DV32" s="367"/>
      <c r="DW32" s="367"/>
      <c r="DX32" s="367"/>
      <c r="DY32" s="367"/>
      <c r="DZ32" s="367"/>
      <c r="EA32" s="367"/>
      <c r="EB32" s="367"/>
      <c r="EC32" s="367"/>
      <c r="ED32" s="367"/>
      <c r="EE32" s="367"/>
      <c r="EF32" s="367"/>
      <c r="EG32" s="367"/>
      <c r="EH32" s="367"/>
      <c r="EI32" s="367"/>
      <c r="EJ32" s="367"/>
      <c r="EK32" s="367"/>
      <c r="EL32" s="367"/>
      <c r="EM32" s="367"/>
      <c r="EN32" s="367"/>
      <c r="EO32" s="367"/>
      <c r="EP32" s="367"/>
      <c r="EQ32" s="367"/>
      <c r="ER32" s="367"/>
      <c r="ES32" s="367"/>
      <c r="ET32" s="367"/>
      <c r="EU32" s="367"/>
      <c r="EV32" s="367"/>
      <c r="EW32" s="367"/>
      <c r="EX32" s="367"/>
      <c r="EY32" s="367"/>
      <c r="EZ32" s="367"/>
      <c r="FA32" s="367"/>
      <c r="FB32" s="367"/>
      <c r="FC32" s="367"/>
      <c r="FD32" s="367"/>
      <c r="FE32" s="367"/>
      <c r="FF32" s="367"/>
      <c r="FG32" s="367"/>
      <c r="FH32" s="367"/>
      <c r="FI32" s="367"/>
      <c r="FJ32" s="367"/>
      <c r="FK32" s="367"/>
      <c r="FL32" s="367"/>
      <c r="FM32" s="367"/>
      <c r="FN32" s="367"/>
      <c r="FO32" s="367"/>
      <c r="FP32" s="367"/>
      <c r="FQ32" s="367"/>
      <c r="FR32" s="367"/>
      <c r="FS32" s="367"/>
      <c r="FT32" s="367"/>
      <c r="FU32" s="367"/>
      <c r="FV32" s="367"/>
      <c r="FW32" s="367"/>
      <c r="FX32" s="367"/>
      <c r="FY32" s="367"/>
      <c r="FZ32" s="367"/>
      <c r="GA32" s="367"/>
      <c r="GB32" s="367"/>
      <c r="GC32" s="367"/>
      <c r="GD32" s="367"/>
      <c r="GE32" s="367"/>
      <c r="GF32" s="367"/>
      <c r="GG32" s="367"/>
      <c r="GH32" s="367"/>
      <c r="GI32" s="367"/>
      <c r="GJ32" s="367"/>
      <c r="GK32" s="367"/>
      <c r="GL32" s="367"/>
      <c r="GM32" s="367"/>
      <c r="GN32" s="367"/>
      <c r="GO32" s="367"/>
      <c r="GP32" s="367"/>
      <c r="GQ32" s="367"/>
      <c r="GR32" s="367"/>
      <c r="GS32" s="367"/>
      <c r="GT32" s="367"/>
      <c r="GU32" s="367"/>
      <c r="GV32" s="367"/>
      <c r="GW32" s="367"/>
      <c r="GX32" s="367"/>
      <c r="GY32" s="367"/>
      <c r="GZ32" s="367"/>
      <c r="HA32" s="367"/>
      <c r="HB32" s="367"/>
      <c r="HC32" s="367"/>
      <c r="HD32" s="367"/>
      <c r="HE32" s="367"/>
      <c r="HF32" s="367"/>
      <c r="HG32" s="367"/>
      <c r="HH32" s="367"/>
      <c r="HI32" s="367"/>
      <c r="HJ32" s="367"/>
      <c r="HK32" s="367"/>
      <c r="HL32" s="367"/>
      <c r="HM32" s="367"/>
      <c r="HN32" s="367"/>
      <c r="HO32" s="367"/>
      <c r="HP32" s="367"/>
      <c r="HQ32" s="367"/>
      <c r="HR32" s="367"/>
      <c r="HS32" s="367"/>
      <c r="HT32" s="367"/>
      <c r="HU32" s="367"/>
      <c r="HV32" s="367"/>
      <c r="HW32" s="367"/>
      <c r="HX32" s="367"/>
      <c r="HY32" s="367"/>
      <c r="HZ32" s="367"/>
      <c r="IA32" s="367"/>
      <c r="IB32" s="367"/>
      <c r="IC32" s="367"/>
      <c r="ID32" s="367"/>
      <c r="IE32" s="367"/>
      <c r="IF32" s="367"/>
      <c r="IG32" s="367"/>
      <c r="IH32" s="367"/>
      <c r="II32" s="367"/>
      <c r="IJ32" s="367"/>
      <c r="IK32" s="367"/>
      <c r="IL32" s="367"/>
      <c r="IM32" s="367"/>
      <c r="IN32" s="367"/>
      <c r="IO32" s="367"/>
      <c r="IP32" s="367"/>
      <c r="IQ32" s="367"/>
      <c r="IR32" s="367"/>
      <c r="IS32" s="367"/>
      <c r="IT32" s="367"/>
      <c r="IU32" s="367"/>
      <c r="IV32" s="367"/>
    </row>
    <row r="33" spans="1:7">
      <c r="A33" s="369" t="s">
        <v>127</v>
      </c>
      <c r="B33" s="363"/>
      <c r="C33" s="363">
        <v>1800</v>
      </c>
      <c r="D33" s="165"/>
      <c r="E33" s="164">
        <v>1805</v>
      </c>
      <c r="F33" s="165">
        <f t="shared" si="1"/>
        <v>99.7229916897507</v>
      </c>
      <c r="G33" s="364"/>
    </row>
    <row r="34" s="73" customFormat="1" spans="1:7">
      <c r="A34" s="369" t="s">
        <v>128</v>
      </c>
      <c r="B34" s="363"/>
      <c r="C34" s="363"/>
      <c r="D34" s="165"/>
      <c r="E34" s="164"/>
      <c r="F34" s="165"/>
      <c r="G34" s="364"/>
    </row>
    <row r="35" spans="1:7">
      <c r="A35" s="369" t="s">
        <v>129</v>
      </c>
      <c r="B35" s="363"/>
      <c r="C35" s="363"/>
      <c r="D35" s="165"/>
      <c r="E35" s="164"/>
      <c r="F35" s="165"/>
      <c r="G35" s="364"/>
    </row>
    <row r="36" spans="1:7">
      <c r="A36" s="369" t="s">
        <v>130</v>
      </c>
      <c r="B36" s="363"/>
      <c r="C36" s="363">
        <v>27221</v>
      </c>
      <c r="D36" s="165"/>
      <c r="E36" s="164">
        <v>41636</v>
      </c>
      <c r="F36" s="165">
        <f t="shared" si="1"/>
        <v>65.378518589682</v>
      </c>
      <c r="G36" s="364"/>
    </row>
    <row r="37" spans="1:7">
      <c r="A37" s="362" t="s">
        <v>131</v>
      </c>
      <c r="B37" s="363"/>
      <c r="C37" s="363"/>
      <c r="D37" s="165"/>
      <c r="E37" s="164"/>
      <c r="F37" s="165"/>
      <c r="G37" s="364"/>
    </row>
    <row r="38" spans="1:7">
      <c r="A38" s="362" t="s">
        <v>132</v>
      </c>
      <c r="B38" s="363"/>
      <c r="C38" s="363"/>
      <c r="D38" s="165"/>
      <c r="E38" s="164"/>
      <c r="F38" s="165"/>
      <c r="G38" s="364"/>
    </row>
    <row r="39" spans="1:7">
      <c r="A39" s="362" t="s">
        <v>133</v>
      </c>
      <c r="B39" s="363"/>
      <c r="C39" s="363">
        <v>77079</v>
      </c>
      <c r="D39" s="165"/>
      <c r="E39" s="164">
        <v>50070</v>
      </c>
      <c r="F39" s="165">
        <f t="shared" si="1"/>
        <v>153.942480527262</v>
      </c>
      <c r="G39" s="364"/>
    </row>
    <row r="40" spans="1:7">
      <c r="A40" s="365" t="s">
        <v>134</v>
      </c>
      <c r="B40" s="366">
        <f>B29</f>
        <v>726805</v>
      </c>
      <c r="C40" s="366">
        <f>C29+C30+C31</f>
        <v>930472</v>
      </c>
      <c r="D40" s="170">
        <f>C40/B40*100</f>
        <v>128.022234299434</v>
      </c>
      <c r="E40" s="168">
        <f>E29+E30+E31</f>
        <v>722549</v>
      </c>
      <c r="F40" s="170">
        <f t="shared" si="1"/>
        <v>128.776318284296</v>
      </c>
      <c r="G40" s="364"/>
    </row>
    <row r="41" spans="1:7">
      <c r="G41" s="364"/>
    </row>
  </sheetData>
  <sheetProtection password="CACC" sheet="1"/>
  <mergeCells count="1">
    <mergeCell ref="A2:F2"/>
  </mergeCells>
  <pageMargins left="0.7" right="0.7" top="0.75" bottom="0.75" header="0.3" footer="0.3"/>
  <pageSetup paperSize="9" orientation="portrait" horizontalDpi="600" vertic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382"/>
  <sheetViews>
    <sheetView showZeros="0" zoomScaleSheetLayoutView="60" workbookViewId="0">
      <selection activeCell="D1275" sqref="D1275"/>
    </sheetView>
  </sheetViews>
  <sheetFormatPr defaultColWidth="13.8571428571429" defaultRowHeight="12.75" outlineLevelCol="4"/>
  <cols>
    <col min="1" max="1" width="42.2857142857143" style="325"/>
    <col min="2" max="2" width="12.7142857142857" style="326" customWidth="1"/>
    <col min="3" max="3" width="12.7142857142857" style="325" hidden="1" customWidth="1"/>
    <col min="4" max="4" width="21.5714285714286" style="325" customWidth="1"/>
    <col min="5" max="16384" width="13.8571428571429" style="327"/>
  </cols>
  <sheetData>
    <row r="1" s="299" customFormat="1" ht="14.25" spans="1:5">
      <c r="A1" s="328" t="s">
        <v>9</v>
      </c>
      <c r="B1" s="329"/>
      <c r="C1" s="328"/>
      <c r="D1" s="329"/>
    </row>
    <row r="2" s="299" customFormat="1" ht="21" spans="1:5">
      <c r="A2" s="330" t="s">
        <v>10</v>
      </c>
      <c r="B2" s="330"/>
      <c r="C2" s="330"/>
      <c r="D2" s="330"/>
    </row>
    <row r="3" s="299" customFormat="1" ht="22.5" spans="1:5">
      <c r="A3" s="331"/>
      <c r="B3" s="332"/>
      <c r="C3" s="333"/>
      <c r="D3" s="334" t="s">
        <v>53</v>
      </c>
    </row>
    <row r="4" s="324" customFormat="1" ht="33" customHeight="1" spans="1:5">
      <c r="A4" s="335" t="s">
        <v>137</v>
      </c>
      <c r="B4" s="336" t="s">
        <v>56</v>
      </c>
      <c r="C4" s="337" t="s">
        <v>58</v>
      </c>
      <c r="D4" s="336" t="s">
        <v>138</v>
      </c>
    </row>
    <row r="5" s="324" customFormat="1" ht="18" customHeight="1" spans="1:5">
      <c r="A5" s="335" t="s">
        <v>139</v>
      </c>
      <c r="B5" s="338">
        <f>B6+B235+B275+B294+B384+B436+B492+B549+B677+B749+B828+B851+B963+B1027+B1091+B1111+B1141+B1151+B1196+B1216+B1260+B1310+B1313+B1321</f>
        <v>649726</v>
      </c>
      <c r="C5" s="337">
        <f>C6+C235+C275+C294+C384+C436+C492+C549+C677+C749+C828+C851+C963+C1027+C1091+C1111+C1141+C1151+C1196+C1216+C1260+C1310+C1313+C1321</f>
        <v>582456</v>
      </c>
      <c r="D5" s="339">
        <f>IFERROR(B5/C5*100,)</f>
        <v>111.54937025286</v>
      </c>
    </row>
    <row r="6" ht="17.1" customHeight="1" spans="1:5">
      <c r="A6" s="340" t="s">
        <v>140</v>
      </c>
      <c r="B6" s="341">
        <f>B7+B19+B28+B39+B50+B61+B72+B80+B89+B102+B111+B122+B134+B141+B149+B155+B162+B169+B176+B183+B190+B198+B204+B210+B217+B232</f>
        <v>51521</v>
      </c>
      <c r="C6" s="342">
        <v>47701</v>
      </c>
      <c r="D6" s="343">
        <f t="shared" ref="D6:D69" si="0">IFERROR(B6/C6*100,)</f>
        <v>108.008217857068</v>
      </c>
    </row>
    <row r="7" ht="17.1" customHeight="1" spans="1:5">
      <c r="A7" s="340" t="s">
        <v>141</v>
      </c>
      <c r="B7" s="341">
        <f>SUM(B8:B18)</f>
        <v>1349</v>
      </c>
      <c r="C7" s="344">
        <v>1206</v>
      </c>
      <c r="D7" s="343">
        <f t="shared" si="0"/>
        <v>111.857379767828</v>
      </c>
    </row>
    <row r="8" ht="17.1" customHeight="1" spans="1:5">
      <c r="A8" s="345" t="s">
        <v>142</v>
      </c>
      <c r="B8" s="341">
        <v>877</v>
      </c>
      <c r="C8" s="346">
        <v>903</v>
      </c>
      <c r="D8" s="343">
        <f t="shared" si="0"/>
        <v>97.1207087486157</v>
      </c>
    </row>
    <row r="9" ht="17.1" customHeight="1" spans="1:5">
      <c r="A9" s="345" t="s">
        <v>143</v>
      </c>
      <c r="B9" s="341">
        <v>0</v>
      </c>
      <c r="C9" s="346">
        <v>0</v>
      </c>
      <c r="D9" s="343">
        <f t="shared" si="0"/>
        <v>0</v>
      </c>
      <c r="E9" s="347"/>
    </row>
    <row r="10" ht="17.1" customHeight="1" spans="1:5">
      <c r="A10" s="345" t="s">
        <v>144</v>
      </c>
      <c r="B10" s="341">
        <v>0</v>
      </c>
      <c r="C10" s="346">
        <v>0</v>
      </c>
      <c r="D10" s="343">
        <f t="shared" si="0"/>
        <v>0</v>
      </c>
    </row>
    <row r="11" ht="17.1" customHeight="1" spans="1:5">
      <c r="A11" s="345" t="s">
        <v>145</v>
      </c>
      <c r="B11" s="341">
        <v>125</v>
      </c>
      <c r="C11" s="346">
        <v>2</v>
      </c>
      <c r="D11" s="343">
        <f t="shared" si="0"/>
        <v>6250</v>
      </c>
    </row>
    <row r="12" ht="17.1" customHeight="1" spans="1:5">
      <c r="A12" s="345" t="s">
        <v>146</v>
      </c>
      <c r="B12" s="341">
        <v>0</v>
      </c>
      <c r="C12" s="346">
        <v>0</v>
      </c>
      <c r="D12" s="343">
        <f t="shared" si="0"/>
        <v>0</v>
      </c>
    </row>
    <row r="13" ht="17.1" customHeight="1" spans="1:5">
      <c r="A13" s="345" t="s">
        <v>147</v>
      </c>
      <c r="B13" s="341">
        <v>19</v>
      </c>
      <c r="C13" s="346">
        <v>0</v>
      </c>
      <c r="D13" s="343">
        <f t="shared" si="0"/>
        <v>0</v>
      </c>
    </row>
    <row r="14" ht="17.1" customHeight="1" spans="1:5">
      <c r="A14" s="345" t="s">
        <v>148</v>
      </c>
      <c r="B14" s="341">
        <v>0</v>
      </c>
      <c r="C14" s="346">
        <v>0</v>
      </c>
      <c r="D14" s="343">
        <f t="shared" si="0"/>
        <v>0</v>
      </c>
    </row>
    <row r="15" ht="17.1" customHeight="1" spans="1:5">
      <c r="A15" s="345" t="s">
        <v>149</v>
      </c>
      <c r="B15" s="341">
        <v>143</v>
      </c>
      <c r="C15" s="346">
        <v>53</v>
      </c>
      <c r="D15" s="343">
        <f t="shared" si="0"/>
        <v>269.811320754717</v>
      </c>
    </row>
    <row r="16" ht="17.1" customHeight="1" spans="1:5">
      <c r="A16" s="345" t="s">
        <v>150</v>
      </c>
      <c r="B16" s="341">
        <v>0</v>
      </c>
      <c r="C16" s="346">
        <v>0</v>
      </c>
      <c r="D16" s="343">
        <f t="shared" si="0"/>
        <v>0</v>
      </c>
    </row>
    <row r="17" ht="17.1" customHeight="1" spans="1:4">
      <c r="A17" s="345" t="s">
        <v>151</v>
      </c>
      <c r="B17" s="341">
        <v>33</v>
      </c>
      <c r="C17" s="346">
        <v>30</v>
      </c>
      <c r="D17" s="343">
        <f t="shared" si="0"/>
        <v>110</v>
      </c>
    </row>
    <row r="18" ht="17.1" customHeight="1" spans="1:4">
      <c r="A18" s="345" t="s">
        <v>152</v>
      </c>
      <c r="B18" s="341">
        <v>152</v>
      </c>
      <c r="C18" s="346">
        <v>218</v>
      </c>
      <c r="D18" s="343">
        <f t="shared" si="0"/>
        <v>69.7247706422018</v>
      </c>
    </row>
    <row r="19" ht="17.1" customHeight="1" spans="1:4">
      <c r="A19" s="340" t="s">
        <v>153</v>
      </c>
      <c r="B19" s="341">
        <f>SUM(B20:B27)</f>
        <v>901</v>
      </c>
      <c r="C19" s="344">
        <v>737</v>
      </c>
      <c r="D19" s="343">
        <f t="shared" si="0"/>
        <v>122.25237449118</v>
      </c>
    </row>
    <row r="20" ht="17.1" customHeight="1" spans="1:4">
      <c r="A20" s="345" t="s">
        <v>142</v>
      </c>
      <c r="B20" s="341">
        <v>588</v>
      </c>
      <c r="C20" s="346">
        <v>588</v>
      </c>
      <c r="D20" s="343">
        <f t="shared" si="0"/>
        <v>100</v>
      </c>
    </row>
    <row r="21" ht="17.1" customHeight="1" spans="1:4">
      <c r="A21" s="345" t="s">
        <v>143</v>
      </c>
      <c r="B21" s="341">
        <v>0</v>
      </c>
      <c r="C21" s="346">
        <v>0</v>
      </c>
      <c r="D21" s="343">
        <f t="shared" si="0"/>
        <v>0</v>
      </c>
    </row>
    <row r="22" ht="17.1" customHeight="1" spans="1:4">
      <c r="A22" s="345" t="s">
        <v>144</v>
      </c>
      <c r="B22" s="341">
        <v>0</v>
      </c>
      <c r="C22" s="346">
        <v>0</v>
      </c>
      <c r="D22" s="343">
        <f t="shared" si="0"/>
        <v>0</v>
      </c>
    </row>
    <row r="23" ht="17.1" customHeight="1" spans="1:4">
      <c r="A23" s="345" t="s">
        <v>154</v>
      </c>
      <c r="B23" s="341">
        <v>138</v>
      </c>
      <c r="C23" s="346">
        <v>6</v>
      </c>
      <c r="D23" s="343">
        <f t="shared" si="0"/>
        <v>2300</v>
      </c>
    </row>
    <row r="24" ht="17.1" customHeight="1" spans="1:4">
      <c r="A24" s="345" t="s">
        <v>155</v>
      </c>
      <c r="B24" s="341">
        <v>45</v>
      </c>
      <c r="C24" s="346">
        <v>50</v>
      </c>
      <c r="D24" s="343">
        <f t="shared" si="0"/>
        <v>90</v>
      </c>
    </row>
    <row r="25" ht="17.1" customHeight="1" spans="1:4">
      <c r="A25" s="345" t="s">
        <v>156</v>
      </c>
      <c r="B25" s="341">
        <v>0</v>
      </c>
      <c r="C25" s="346">
        <v>0</v>
      </c>
      <c r="D25" s="343">
        <f t="shared" si="0"/>
        <v>0</v>
      </c>
    </row>
    <row r="26" ht="17.1" customHeight="1" spans="1:4">
      <c r="A26" s="345" t="s">
        <v>151</v>
      </c>
      <c r="B26" s="341">
        <v>35</v>
      </c>
      <c r="C26" s="346">
        <v>39</v>
      </c>
      <c r="D26" s="343">
        <f t="shared" si="0"/>
        <v>89.7435897435898</v>
      </c>
    </row>
    <row r="27" ht="17.1" customHeight="1" spans="1:4">
      <c r="A27" s="345" t="s">
        <v>157</v>
      </c>
      <c r="B27" s="341">
        <v>95</v>
      </c>
      <c r="C27" s="346">
        <v>54</v>
      </c>
      <c r="D27" s="343">
        <f t="shared" si="0"/>
        <v>175.925925925926</v>
      </c>
    </row>
    <row r="28" ht="17.1" customHeight="1" spans="1:4">
      <c r="A28" s="340" t="s">
        <v>158</v>
      </c>
      <c r="B28" s="341">
        <f>SUM(B29:B38)</f>
        <v>19012</v>
      </c>
      <c r="C28" s="344">
        <v>15807</v>
      </c>
      <c r="D28" s="343">
        <f t="shared" si="0"/>
        <v>120.27582716518</v>
      </c>
    </row>
    <row r="29" ht="17.1" customHeight="1" spans="1:4">
      <c r="A29" s="345" t="s">
        <v>142</v>
      </c>
      <c r="B29" s="341">
        <v>11201</v>
      </c>
      <c r="C29" s="346">
        <v>9523</v>
      </c>
      <c r="D29" s="343">
        <f t="shared" si="0"/>
        <v>117.620497742308</v>
      </c>
    </row>
    <row r="30" ht="17.1" customHeight="1" spans="1:4">
      <c r="A30" s="345" t="s">
        <v>143</v>
      </c>
      <c r="B30" s="341">
        <v>0</v>
      </c>
      <c r="C30" s="346">
        <v>0</v>
      </c>
      <c r="D30" s="343">
        <f t="shared" si="0"/>
        <v>0</v>
      </c>
    </row>
    <row r="31" ht="17.1" customHeight="1" spans="1:4">
      <c r="A31" s="345" t="s">
        <v>144</v>
      </c>
      <c r="B31" s="341">
        <v>0</v>
      </c>
      <c r="C31" s="346">
        <v>0</v>
      </c>
      <c r="D31" s="343">
        <f t="shared" si="0"/>
        <v>0</v>
      </c>
    </row>
    <row r="32" ht="17.1" customHeight="1" spans="1:4">
      <c r="A32" s="345" t="s">
        <v>159</v>
      </c>
      <c r="B32" s="341">
        <v>0</v>
      </c>
      <c r="C32" s="346">
        <v>0</v>
      </c>
      <c r="D32" s="343">
        <f t="shared" si="0"/>
        <v>0</v>
      </c>
    </row>
    <row r="33" ht="17.1" customHeight="1" spans="1:4">
      <c r="A33" s="345" t="s">
        <v>160</v>
      </c>
      <c r="B33" s="341">
        <v>0</v>
      </c>
      <c r="C33" s="346">
        <v>0</v>
      </c>
      <c r="D33" s="343">
        <f t="shared" si="0"/>
        <v>0</v>
      </c>
    </row>
    <row r="34" ht="17.1" customHeight="1" spans="1:4">
      <c r="A34" s="345" t="s">
        <v>161</v>
      </c>
      <c r="B34" s="341">
        <v>0</v>
      </c>
      <c r="C34" s="346">
        <v>0</v>
      </c>
      <c r="D34" s="343">
        <f t="shared" si="0"/>
        <v>0</v>
      </c>
    </row>
    <row r="35" ht="17.1" customHeight="1" spans="1:4">
      <c r="A35" s="345" t="s">
        <v>162</v>
      </c>
      <c r="B35" s="341">
        <v>284</v>
      </c>
      <c r="C35" s="346">
        <v>440</v>
      </c>
      <c r="D35" s="343">
        <f t="shared" si="0"/>
        <v>64.5454545454545</v>
      </c>
    </row>
    <row r="36" ht="17.1" customHeight="1" spans="1:4">
      <c r="A36" s="345" t="s">
        <v>163</v>
      </c>
      <c r="B36" s="341">
        <v>0</v>
      </c>
      <c r="C36" s="346">
        <v>0</v>
      </c>
      <c r="D36" s="343">
        <f t="shared" si="0"/>
        <v>0</v>
      </c>
    </row>
    <row r="37" ht="17.1" customHeight="1" spans="1:4">
      <c r="A37" s="345" t="s">
        <v>151</v>
      </c>
      <c r="B37" s="341">
        <v>5205</v>
      </c>
      <c r="C37" s="346">
        <v>4222</v>
      </c>
      <c r="D37" s="343">
        <f t="shared" si="0"/>
        <v>123.282804358124</v>
      </c>
    </row>
    <row r="38" ht="17.1" customHeight="1" spans="1:4">
      <c r="A38" s="345" t="s">
        <v>164</v>
      </c>
      <c r="B38" s="341">
        <v>2322</v>
      </c>
      <c r="C38" s="346">
        <v>1622</v>
      </c>
      <c r="D38" s="343">
        <f t="shared" si="0"/>
        <v>143.156596794081</v>
      </c>
    </row>
    <row r="39" ht="17.1" customHeight="1" spans="1:4">
      <c r="A39" s="340" t="s">
        <v>165</v>
      </c>
      <c r="B39" s="341">
        <f>SUM(B40:B49)</f>
        <v>1542</v>
      </c>
      <c r="C39" s="344">
        <v>1048</v>
      </c>
      <c r="D39" s="343">
        <f t="shared" si="0"/>
        <v>147.137404580153</v>
      </c>
    </row>
    <row r="40" ht="17.1" customHeight="1" spans="1:4">
      <c r="A40" s="345" t="s">
        <v>142</v>
      </c>
      <c r="B40" s="341">
        <v>350</v>
      </c>
      <c r="C40" s="346">
        <v>451</v>
      </c>
      <c r="D40" s="343">
        <f t="shared" si="0"/>
        <v>77.6053215077605</v>
      </c>
    </row>
    <row r="41" ht="17.1" customHeight="1" spans="1:4">
      <c r="A41" s="345" t="s">
        <v>143</v>
      </c>
      <c r="B41" s="341">
        <v>0</v>
      </c>
      <c r="C41" s="346">
        <v>0</v>
      </c>
      <c r="D41" s="343">
        <f t="shared" si="0"/>
        <v>0</v>
      </c>
    </row>
    <row r="42" ht="17.1" customHeight="1" spans="1:4">
      <c r="A42" s="345" t="s">
        <v>144</v>
      </c>
      <c r="B42" s="341">
        <v>0</v>
      </c>
      <c r="C42" s="346">
        <v>0</v>
      </c>
      <c r="D42" s="343">
        <f t="shared" si="0"/>
        <v>0</v>
      </c>
    </row>
    <row r="43" ht="17.1" customHeight="1" spans="1:4">
      <c r="A43" s="345" t="s">
        <v>166</v>
      </c>
      <c r="B43" s="341">
        <v>158</v>
      </c>
      <c r="C43" s="346">
        <v>54</v>
      </c>
      <c r="D43" s="343">
        <f t="shared" si="0"/>
        <v>292.592592592593</v>
      </c>
    </row>
    <row r="44" ht="17.1" customHeight="1" spans="1:4">
      <c r="A44" s="345" t="s">
        <v>167</v>
      </c>
      <c r="B44" s="341">
        <v>0</v>
      </c>
      <c r="C44" s="346">
        <v>0</v>
      </c>
      <c r="D44" s="343">
        <f t="shared" si="0"/>
        <v>0</v>
      </c>
    </row>
    <row r="45" ht="17.1" customHeight="1" spans="1:4">
      <c r="A45" s="345" t="s">
        <v>168</v>
      </c>
      <c r="B45" s="341">
        <v>0</v>
      </c>
      <c r="C45" s="346">
        <v>0</v>
      </c>
      <c r="D45" s="343">
        <f t="shared" si="0"/>
        <v>0</v>
      </c>
    </row>
    <row r="46" ht="17.1" customHeight="1" spans="1:4">
      <c r="A46" s="345" t="s">
        <v>169</v>
      </c>
      <c r="B46" s="341">
        <v>0</v>
      </c>
      <c r="C46" s="346">
        <v>0</v>
      </c>
      <c r="D46" s="343">
        <f t="shared" si="0"/>
        <v>0</v>
      </c>
    </row>
    <row r="47" ht="17.1" customHeight="1" spans="1:4">
      <c r="A47" s="345" t="s">
        <v>170</v>
      </c>
      <c r="B47" s="341">
        <v>364</v>
      </c>
      <c r="C47" s="346">
        <v>207</v>
      </c>
      <c r="D47" s="343">
        <f t="shared" si="0"/>
        <v>175.845410628019</v>
      </c>
    </row>
    <row r="48" ht="17.1" customHeight="1" spans="1:4">
      <c r="A48" s="345" t="s">
        <v>151</v>
      </c>
      <c r="B48" s="341">
        <v>351</v>
      </c>
      <c r="C48" s="346">
        <v>253</v>
      </c>
      <c r="D48" s="343">
        <f t="shared" si="0"/>
        <v>138.735177865613</v>
      </c>
    </row>
    <row r="49" ht="17.1" customHeight="1" spans="1:4">
      <c r="A49" s="345" t="s">
        <v>171</v>
      </c>
      <c r="B49" s="341">
        <v>319</v>
      </c>
      <c r="C49" s="346">
        <v>83</v>
      </c>
      <c r="D49" s="343">
        <f t="shared" si="0"/>
        <v>384.33734939759</v>
      </c>
    </row>
    <row r="50" ht="17.1" customHeight="1" spans="1:4">
      <c r="A50" s="340" t="s">
        <v>172</v>
      </c>
      <c r="B50" s="341">
        <f>SUM(B51:B60)</f>
        <v>741</v>
      </c>
      <c r="C50" s="344">
        <v>658</v>
      </c>
      <c r="D50" s="343">
        <f t="shared" si="0"/>
        <v>112.613981762918</v>
      </c>
    </row>
    <row r="51" ht="17.1" customHeight="1" spans="1:4">
      <c r="A51" s="345" t="s">
        <v>142</v>
      </c>
      <c r="B51" s="341">
        <v>418</v>
      </c>
      <c r="C51" s="346">
        <v>439</v>
      </c>
      <c r="D51" s="343">
        <f t="shared" si="0"/>
        <v>95.2164009111617</v>
      </c>
    </row>
    <row r="52" ht="17.1" customHeight="1" spans="1:4">
      <c r="A52" s="345" t="s">
        <v>143</v>
      </c>
      <c r="B52" s="341">
        <v>0</v>
      </c>
      <c r="C52" s="346">
        <v>0</v>
      </c>
      <c r="D52" s="343">
        <f t="shared" si="0"/>
        <v>0</v>
      </c>
    </row>
    <row r="53" ht="17.1" customHeight="1" spans="1:4">
      <c r="A53" s="345" t="s">
        <v>144</v>
      </c>
      <c r="B53" s="341">
        <v>0</v>
      </c>
      <c r="C53" s="346">
        <v>0</v>
      </c>
      <c r="D53" s="343">
        <f t="shared" si="0"/>
        <v>0</v>
      </c>
    </row>
    <row r="54" ht="17.1" customHeight="1" spans="1:4">
      <c r="A54" s="345" t="s">
        <v>173</v>
      </c>
      <c r="B54" s="341">
        <v>0</v>
      </c>
      <c r="C54" s="346">
        <v>0</v>
      </c>
      <c r="D54" s="343">
        <f t="shared" si="0"/>
        <v>0</v>
      </c>
    </row>
    <row r="55" ht="17.1" customHeight="1" spans="1:4">
      <c r="A55" s="345" t="s">
        <v>174</v>
      </c>
      <c r="B55" s="341">
        <v>110</v>
      </c>
      <c r="C55" s="346">
        <v>0</v>
      </c>
      <c r="D55" s="343">
        <f t="shared" si="0"/>
        <v>0</v>
      </c>
    </row>
    <row r="56" ht="17.1" customHeight="1" spans="1:4">
      <c r="A56" s="345" t="s">
        <v>175</v>
      </c>
      <c r="B56" s="341">
        <v>0</v>
      </c>
      <c r="C56" s="346">
        <v>0</v>
      </c>
      <c r="D56" s="343">
        <f t="shared" si="0"/>
        <v>0</v>
      </c>
    </row>
    <row r="57" ht="17.1" customHeight="1" spans="1:4">
      <c r="A57" s="345" t="s">
        <v>176</v>
      </c>
      <c r="B57" s="341">
        <v>101</v>
      </c>
      <c r="C57" s="346">
        <v>179</v>
      </c>
      <c r="D57" s="343">
        <f t="shared" si="0"/>
        <v>56.4245810055866</v>
      </c>
    </row>
    <row r="58" ht="17.1" customHeight="1" spans="1:4">
      <c r="A58" s="345" t="s">
        <v>177</v>
      </c>
      <c r="B58" s="341">
        <v>58</v>
      </c>
      <c r="C58" s="346">
        <v>40</v>
      </c>
      <c r="D58" s="343">
        <f t="shared" si="0"/>
        <v>145</v>
      </c>
    </row>
    <row r="59" ht="17.1" customHeight="1" spans="1:4">
      <c r="A59" s="345" t="s">
        <v>151</v>
      </c>
      <c r="B59" s="341">
        <v>20</v>
      </c>
      <c r="C59" s="346">
        <v>0</v>
      </c>
      <c r="D59" s="343">
        <f t="shared" si="0"/>
        <v>0</v>
      </c>
    </row>
    <row r="60" ht="17.1" customHeight="1" spans="1:4">
      <c r="A60" s="345" t="s">
        <v>178</v>
      </c>
      <c r="B60" s="341">
        <v>34</v>
      </c>
      <c r="C60" s="346">
        <v>0</v>
      </c>
      <c r="D60" s="343">
        <f t="shared" si="0"/>
        <v>0</v>
      </c>
    </row>
    <row r="61" ht="17.1" customHeight="1" spans="1:4">
      <c r="A61" s="340" t="s">
        <v>179</v>
      </c>
      <c r="B61" s="341">
        <f>SUM(B62:B71)</f>
        <v>1935</v>
      </c>
      <c r="C61" s="344">
        <v>1610</v>
      </c>
      <c r="D61" s="343">
        <f t="shared" si="0"/>
        <v>120.186335403727</v>
      </c>
    </row>
    <row r="62" ht="17.1" customHeight="1" spans="1:4">
      <c r="A62" s="345" t="s">
        <v>142</v>
      </c>
      <c r="B62" s="341">
        <v>533</v>
      </c>
      <c r="C62" s="346">
        <v>557</v>
      </c>
      <c r="D62" s="343">
        <f t="shared" si="0"/>
        <v>95.6912028725314</v>
      </c>
    </row>
    <row r="63" ht="17.1" customHeight="1" spans="1:4">
      <c r="A63" s="345" t="s">
        <v>143</v>
      </c>
      <c r="B63" s="341">
        <v>0</v>
      </c>
      <c r="C63" s="346">
        <v>0</v>
      </c>
      <c r="D63" s="343">
        <f t="shared" si="0"/>
        <v>0</v>
      </c>
    </row>
    <row r="64" ht="17.1" customHeight="1" spans="1:4">
      <c r="A64" s="345" t="s">
        <v>144</v>
      </c>
      <c r="B64" s="341">
        <v>0</v>
      </c>
      <c r="C64" s="346">
        <v>0</v>
      </c>
      <c r="D64" s="343">
        <f t="shared" si="0"/>
        <v>0</v>
      </c>
    </row>
    <row r="65" ht="17.1" customHeight="1" spans="1:4">
      <c r="A65" s="345" t="s">
        <v>180</v>
      </c>
      <c r="B65" s="341">
        <v>0</v>
      </c>
      <c r="C65" s="346">
        <v>0</v>
      </c>
      <c r="D65" s="343">
        <f t="shared" si="0"/>
        <v>0</v>
      </c>
    </row>
    <row r="66" ht="17.1" customHeight="1" spans="1:4">
      <c r="A66" s="345" t="s">
        <v>181</v>
      </c>
      <c r="B66" s="341">
        <v>75</v>
      </c>
      <c r="C66" s="346">
        <v>42</v>
      </c>
      <c r="D66" s="343">
        <f t="shared" si="0"/>
        <v>178.571428571429</v>
      </c>
    </row>
    <row r="67" ht="17.1" customHeight="1" spans="1:4">
      <c r="A67" s="345" t="s">
        <v>182</v>
      </c>
      <c r="B67" s="341">
        <v>0</v>
      </c>
      <c r="C67" s="346">
        <v>0</v>
      </c>
      <c r="D67" s="343">
        <f t="shared" si="0"/>
        <v>0</v>
      </c>
    </row>
    <row r="68" ht="17.1" customHeight="1" spans="1:4">
      <c r="A68" s="345" t="s">
        <v>183</v>
      </c>
      <c r="B68" s="341">
        <v>0</v>
      </c>
      <c r="C68" s="346">
        <v>0</v>
      </c>
      <c r="D68" s="343">
        <f t="shared" si="0"/>
        <v>0</v>
      </c>
    </row>
    <row r="69" ht="17.1" customHeight="1" spans="1:4">
      <c r="A69" s="345" t="s">
        <v>184</v>
      </c>
      <c r="B69" s="341">
        <v>0</v>
      </c>
      <c r="C69" s="346">
        <v>0</v>
      </c>
      <c r="D69" s="343">
        <f t="shared" si="0"/>
        <v>0</v>
      </c>
    </row>
    <row r="70" ht="17.1" customHeight="1" spans="1:4">
      <c r="A70" s="345" t="s">
        <v>151</v>
      </c>
      <c r="B70" s="341">
        <v>729</v>
      </c>
      <c r="C70" s="346">
        <v>707</v>
      </c>
      <c r="D70" s="343">
        <f t="shared" ref="D70:D133" si="1">IFERROR(B70/C70*100,)</f>
        <v>103.111739745403</v>
      </c>
    </row>
    <row r="71" ht="17.1" customHeight="1" spans="1:4">
      <c r="A71" s="345" t="s">
        <v>185</v>
      </c>
      <c r="B71" s="341">
        <v>598</v>
      </c>
      <c r="C71" s="346">
        <v>304</v>
      </c>
      <c r="D71" s="343">
        <f t="shared" si="1"/>
        <v>196.710526315789</v>
      </c>
    </row>
    <row r="72" ht="17.1" customHeight="1" spans="1:4">
      <c r="A72" s="340" t="s">
        <v>186</v>
      </c>
      <c r="B72" s="341">
        <f>SUM(B73:B79)</f>
        <v>1753</v>
      </c>
      <c r="C72" s="344">
        <v>2243</v>
      </c>
      <c r="D72" s="343">
        <f t="shared" si="1"/>
        <v>78.154257690593</v>
      </c>
    </row>
    <row r="73" ht="17.1" customHeight="1" spans="1:4">
      <c r="A73" s="345" t="s">
        <v>142</v>
      </c>
      <c r="B73" s="341">
        <v>0</v>
      </c>
      <c r="C73" s="346">
        <v>0</v>
      </c>
      <c r="D73" s="343">
        <f t="shared" si="1"/>
        <v>0</v>
      </c>
    </row>
    <row r="74" ht="17.1" customHeight="1" spans="1:4">
      <c r="A74" s="345" t="s">
        <v>143</v>
      </c>
      <c r="B74" s="341">
        <v>0</v>
      </c>
      <c r="C74" s="346">
        <v>0</v>
      </c>
      <c r="D74" s="343">
        <f t="shared" si="1"/>
        <v>0</v>
      </c>
    </row>
    <row r="75" ht="17.1" customHeight="1" spans="1:4">
      <c r="A75" s="345" t="s">
        <v>144</v>
      </c>
      <c r="B75" s="341">
        <v>0</v>
      </c>
      <c r="C75" s="346">
        <v>0</v>
      </c>
      <c r="D75" s="343">
        <f t="shared" si="1"/>
        <v>0</v>
      </c>
    </row>
    <row r="76" ht="17.1" customHeight="1" spans="1:4">
      <c r="A76" s="345" t="s">
        <v>183</v>
      </c>
      <c r="B76" s="341">
        <v>0</v>
      </c>
      <c r="C76" s="346">
        <v>0</v>
      </c>
      <c r="D76" s="343">
        <f t="shared" si="1"/>
        <v>0</v>
      </c>
    </row>
    <row r="77" ht="17.1" customHeight="1" spans="1:4">
      <c r="A77" s="345" t="s">
        <v>187</v>
      </c>
      <c r="B77" s="341">
        <v>0</v>
      </c>
      <c r="C77" s="346">
        <v>0</v>
      </c>
      <c r="D77" s="343">
        <f t="shared" si="1"/>
        <v>0</v>
      </c>
    </row>
    <row r="78" ht="17.1" customHeight="1" spans="1:4">
      <c r="A78" s="345" t="s">
        <v>151</v>
      </c>
      <c r="B78" s="341">
        <v>0</v>
      </c>
      <c r="C78" s="346">
        <v>0</v>
      </c>
      <c r="D78" s="343">
        <f t="shared" si="1"/>
        <v>0</v>
      </c>
    </row>
    <row r="79" ht="17.1" customHeight="1" spans="1:4">
      <c r="A79" s="345" t="s">
        <v>188</v>
      </c>
      <c r="B79" s="341">
        <v>1753</v>
      </c>
      <c r="C79" s="346">
        <v>2243</v>
      </c>
      <c r="D79" s="343">
        <f t="shared" si="1"/>
        <v>78.154257690593</v>
      </c>
    </row>
    <row r="80" ht="17.1" customHeight="1" spans="1:4">
      <c r="A80" s="340" t="s">
        <v>189</v>
      </c>
      <c r="B80" s="341">
        <f>SUM(B81:B88)</f>
        <v>538</v>
      </c>
      <c r="C80" s="344">
        <v>557</v>
      </c>
      <c r="D80" s="343">
        <f t="shared" si="1"/>
        <v>96.588868940754</v>
      </c>
    </row>
    <row r="81" ht="17.1" customHeight="1" spans="1:4">
      <c r="A81" s="345" t="s">
        <v>142</v>
      </c>
      <c r="B81" s="341">
        <v>370</v>
      </c>
      <c r="C81" s="346">
        <v>389</v>
      </c>
      <c r="D81" s="343">
        <f t="shared" si="1"/>
        <v>95.1156812339332</v>
      </c>
    </row>
    <row r="82" ht="17.1" customHeight="1" spans="1:4">
      <c r="A82" s="345" t="s">
        <v>143</v>
      </c>
      <c r="B82" s="341">
        <v>0</v>
      </c>
      <c r="C82" s="346">
        <v>0</v>
      </c>
      <c r="D82" s="343">
        <f t="shared" si="1"/>
        <v>0</v>
      </c>
    </row>
    <row r="83" ht="17.1" customHeight="1" spans="1:4">
      <c r="A83" s="345" t="s">
        <v>144</v>
      </c>
      <c r="B83" s="341">
        <v>0</v>
      </c>
      <c r="C83" s="346">
        <v>0</v>
      </c>
      <c r="D83" s="343">
        <f t="shared" si="1"/>
        <v>0</v>
      </c>
    </row>
    <row r="84" ht="17.1" customHeight="1" spans="1:4">
      <c r="A84" s="345" t="s">
        <v>190</v>
      </c>
      <c r="B84" s="341">
        <v>17</v>
      </c>
      <c r="C84" s="346">
        <v>17</v>
      </c>
      <c r="D84" s="343">
        <f t="shared" si="1"/>
        <v>100</v>
      </c>
    </row>
    <row r="85" ht="17.1" customHeight="1" spans="1:4">
      <c r="A85" s="345" t="s">
        <v>191</v>
      </c>
      <c r="B85" s="341">
        <v>0</v>
      </c>
      <c r="C85" s="346">
        <v>0</v>
      </c>
      <c r="D85" s="343">
        <f t="shared" si="1"/>
        <v>0</v>
      </c>
    </row>
    <row r="86" ht="17.1" customHeight="1" spans="1:4">
      <c r="A86" s="345" t="s">
        <v>183</v>
      </c>
      <c r="B86" s="341">
        <v>0</v>
      </c>
      <c r="C86" s="346">
        <v>0</v>
      </c>
      <c r="D86" s="343">
        <f t="shared" si="1"/>
        <v>0</v>
      </c>
    </row>
    <row r="87" ht="17.1" customHeight="1" spans="1:4">
      <c r="A87" s="345" t="s">
        <v>151</v>
      </c>
      <c r="B87" s="341">
        <v>102</v>
      </c>
      <c r="C87" s="346">
        <v>94</v>
      </c>
      <c r="D87" s="343">
        <f t="shared" si="1"/>
        <v>108.510638297872</v>
      </c>
    </row>
    <row r="88" ht="17.1" customHeight="1" spans="1:4">
      <c r="A88" s="345" t="s">
        <v>192</v>
      </c>
      <c r="B88" s="341">
        <v>49</v>
      </c>
      <c r="C88" s="346">
        <v>57</v>
      </c>
      <c r="D88" s="343">
        <f t="shared" si="1"/>
        <v>85.9649122807018</v>
      </c>
    </row>
    <row r="89" ht="17.1" customHeight="1" spans="1:4">
      <c r="A89" s="340" t="s">
        <v>193</v>
      </c>
      <c r="B89" s="341">
        <f>SUM(B90:B101)</f>
        <v>0</v>
      </c>
      <c r="C89" s="344">
        <v>0</v>
      </c>
      <c r="D89" s="343">
        <f t="shared" si="1"/>
        <v>0</v>
      </c>
    </row>
    <row r="90" ht="17.1" customHeight="1" spans="1:4">
      <c r="A90" s="345" t="s">
        <v>142</v>
      </c>
      <c r="B90" s="341">
        <v>0</v>
      </c>
      <c r="C90" s="346">
        <v>0</v>
      </c>
      <c r="D90" s="343">
        <f t="shared" si="1"/>
        <v>0</v>
      </c>
    </row>
    <row r="91" ht="17.1" customHeight="1" spans="1:4">
      <c r="A91" s="345" t="s">
        <v>143</v>
      </c>
      <c r="B91" s="341">
        <v>0</v>
      </c>
      <c r="C91" s="346">
        <v>0</v>
      </c>
      <c r="D91" s="343">
        <f t="shared" si="1"/>
        <v>0</v>
      </c>
    </row>
    <row r="92" ht="17.1" customHeight="1" spans="1:4">
      <c r="A92" s="345" t="s">
        <v>144</v>
      </c>
      <c r="B92" s="341">
        <v>0</v>
      </c>
      <c r="C92" s="346">
        <v>0</v>
      </c>
      <c r="D92" s="343">
        <f t="shared" si="1"/>
        <v>0</v>
      </c>
    </row>
    <row r="93" ht="17.1" customHeight="1" spans="1:4">
      <c r="A93" s="345" t="s">
        <v>194</v>
      </c>
      <c r="B93" s="341">
        <v>0</v>
      </c>
      <c r="C93" s="346">
        <v>0</v>
      </c>
      <c r="D93" s="343">
        <f t="shared" si="1"/>
        <v>0</v>
      </c>
    </row>
    <row r="94" ht="17.1" customHeight="1" spans="1:4">
      <c r="A94" s="345" t="s">
        <v>195</v>
      </c>
      <c r="B94" s="341">
        <v>0</v>
      </c>
      <c r="C94" s="346">
        <v>0</v>
      </c>
      <c r="D94" s="343">
        <f t="shared" si="1"/>
        <v>0</v>
      </c>
    </row>
    <row r="95" ht="17.1" customHeight="1" spans="1:4">
      <c r="A95" s="345" t="s">
        <v>183</v>
      </c>
      <c r="B95" s="341">
        <v>0</v>
      </c>
      <c r="C95" s="346">
        <v>0</v>
      </c>
      <c r="D95" s="343">
        <f t="shared" si="1"/>
        <v>0</v>
      </c>
    </row>
    <row r="96" ht="17.1" customHeight="1" spans="1:4">
      <c r="A96" s="345" t="s">
        <v>196</v>
      </c>
      <c r="B96" s="341">
        <v>0</v>
      </c>
      <c r="C96" s="346">
        <v>0</v>
      </c>
      <c r="D96" s="343">
        <f t="shared" si="1"/>
        <v>0</v>
      </c>
    </row>
    <row r="97" ht="17.1" customHeight="1" spans="1:4">
      <c r="A97" s="345" t="s">
        <v>197</v>
      </c>
      <c r="B97" s="341">
        <v>0</v>
      </c>
      <c r="C97" s="346">
        <v>0</v>
      </c>
      <c r="D97" s="343">
        <f t="shared" si="1"/>
        <v>0</v>
      </c>
    </row>
    <row r="98" ht="17.1" customHeight="1" spans="1:4">
      <c r="A98" s="345" t="s">
        <v>198</v>
      </c>
      <c r="B98" s="341">
        <v>0</v>
      </c>
      <c r="C98" s="346">
        <v>0</v>
      </c>
      <c r="D98" s="343">
        <f t="shared" si="1"/>
        <v>0</v>
      </c>
    </row>
    <row r="99" ht="17.1" customHeight="1" spans="1:4">
      <c r="A99" s="345" t="s">
        <v>199</v>
      </c>
      <c r="B99" s="341">
        <v>0</v>
      </c>
      <c r="C99" s="346">
        <v>0</v>
      </c>
      <c r="D99" s="343">
        <f t="shared" si="1"/>
        <v>0</v>
      </c>
    </row>
    <row r="100" ht="17.1" customHeight="1" spans="1:4">
      <c r="A100" s="345" t="s">
        <v>151</v>
      </c>
      <c r="B100" s="341">
        <v>0</v>
      </c>
      <c r="C100" s="346">
        <v>0</v>
      </c>
      <c r="D100" s="343">
        <f t="shared" si="1"/>
        <v>0</v>
      </c>
    </row>
    <row r="101" ht="17.1" customHeight="1" spans="1:4">
      <c r="A101" s="345" t="s">
        <v>200</v>
      </c>
      <c r="B101" s="341">
        <v>0</v>
      </c>
      <c r="C101" s="346">
        <v>0</v>
      </c>
      <c r="D101" s="343">
        <f t="shared" si="1"/>
        <v>0</v>
      </c>
    </row>
    <row r="102" ht="17.1" customHeight="1" spans="1:4">
      <c r="A102" s="340" t="s">
        <v>201</v>
      </c>
      <c r="B102" s="341">
        <f>SUM(B103:B110)</f>
        <v>2793</v>
      </c>
      <c r="C102" s="344">
        <v>2609</v>
      </c>
      <c r="D102" s="343">
        <f t="shared" si="1"/>
        <v>107.052510540437</v>
      </c>
    </row>
    <row r="103" ht="17.1" customHeight="1" spans="1:4">
      <c r="A103" s="345" t="s">
        <v>142</v>
      </c>
      <c r="B103" s="341">
        <v>2029</v>
      </c>
      <c r="C103" s="346">
        <v>2082</v>
      </c>
      <c r="D103" s="343">
        <f t="shared" si="1"/>
        <v>97.4543707973103</v>
      </c>
    </row>
    <row r="104" ht="17.1" customHeight="1" spans="1:4">
      <c r="A104" s="345" t="s">
        <v>143</v>
      </c>
      <c r="B104" s="341">
        <v>0</v>
      </c>
      <c r="C104" s="346">
        <v>0</v>
      </c>
      <c r="D104" s="343">
        <f t="shared" si="1"/>
        <v>0</v>
      </c>
    </row>
    <row r="105" ht="17.1" customHeight="1" spans="1:4">
      <c r="A105" s="345" t="s">
        <v>144</v>
      </c>
      <c r="B105" s="341">
        <v>0</v>
      </c>
      <c r="C105" s="346">
        <v>0</v>
      </c>
      <c r="D105" s="343">
        <f t="shared" si="1"/>
        <v>0</v>
      </c>
    </row>
    <row r="106" ht="17.1" customHeight="1" spans="1:4">
      <c r="A106" s="345" t="s">
        <v>202</v>
      </c>
      <c r="B106" s="341">
        <v>0</v>
      </c>
      <c r="C106" s="346">
        <v>0</v>
      </c>
      <c r="D106" s="343">
        <f t="shared" si="1"/>
        <v>0</v>
      </c>
    </row>
    <row r="107" ht="17.1" customHeight="1" spans="1:4">
      <c r="A107" s="345" t="s">
        <v>203</v>
      </c>
      <c r="B107" s="341">
        <v>0</v>
      </c>
      <c r="C107" s="346">
        <v>0</v>
      </c>
      <c r="D107" s="343">
        <f t="shared" si="1"/>
        <v>0</v>
      </c>
    </row>
    <row r="108" ht="17.1" customHeight="1" spans="1:4">
      <c r="A108" s="345" t="s">
        <v>204</v>
      </c>
      <c r="B108" s="341">
        <v>0</v>
      </c>
      <c r="C108" s="346">
        <v>0</v>
      </c>
      <c r="D108" s="343">
        <f t="shared" si="1"/>
        <v>0</v>
      </c>
    </row>
    <row r="109" ht="17.1" customHeight="1" spans="1:4">
      <c r="A109" s="345" t="s">
        <v>151</v>
      </c>
      <c r="B109" s="341">
        <v>316</v>
      </c>
      <c r="C109" s="346">
        <v>178</v>
      </c>
      <c r="D109" s="343">
        <f t="shared" si="1"/>
        <v>177.52808988764</v>
      </c>
    </row>
    <row r="110" ht="17.1" customHeight="1" spans="1:4">
      <c r="A110" s="345" t="s">
        <v>205</v>
      </c>
      <c r="B110" s="341">
        <v>448</v>
      </c>
      <c r="C110" s="346">
        <v>349</v>
      </c>
      <c r="D110" s="343">
        <f t="shared" si="1"/>
        <v>128.36676217765</v>
      </c>
    </row>
    <row r="111" ht="17.1" customHeight="1" spans="1:4">
      <c r="A111" s="340" t="s">
        <v>206</v>
      </c>
      <c r="B111" s="341">
        <f>SUM(B112:B121)</f>
        <v>828</v>
      </c>
      <c r="C111" s="344">
        <v>963</v>
      </c>
      <c r="D111" s="343">
        <f t="shared" si="1"/>
        <v>85.981308411215</v>
      </c>
    </row>
    <row r="112" ht="17.1" customHeight="1" spans="1:4">
      <c r="A112" s="345" t="s">
        <v>142</v>
      </c>
      <c r="B112" s="341">
        <v>585</v>
      </c>
      <c r="C112" s="346">
        <v>752</v>
      </c>
      <c r="D112" s="343">
        <f t="shared" si="1"/>
        <v>77.7925531914894</v>
      </c>
    </row>
    <row r="113" ht="17.1" customHeight="1" spans="1:4">
      <c r="A113" s="345" t="s">
        <v>143</v>
      </c>
      <c r="B113" s="341">
        <v>0</v>
      </c>
      <c r="C113" s="346">
        <v>0</v>
      </c>
      <c r="D113" s="343">
        <f t="shared" si="1"/>
        <v>0</v>
      </c>
    </row>
    <row r="114" ht="17.1" customHeight="1" spans="1:4">
      <c r="A114" s="345" t="s">
        <v>144</v>
      </c>
      <c r="B114" s="341">
        <v>0</v>
      </c>
      <c r="C114" s="346">
        <v>0</v>
      </c>
      <c r="D114" s="343">
        <f t="shared" si="1"/>
        <v>0</v>
      </c>
    </row>
    <row r="115" ht="17.1" customHeight="1" spans="1:4">
      <c r="A115" s="345" t="s">
        <v>207</v>
      </c>
      <c r="B115" s="341">
        <v>0</v>
      </c>
      <c r="C115" s="346">
        <v>0</v>
      </c>
      <c r="D115" s="343">
        <f t="shared" si="1"/>
        <v>0</v>
      </c>
    </row>
    <row r="116" ht="17.1" customHeight="1" spans="1:4">
      <c r="A116" s="345" t="s">
        <v>208</v>
      </c>
      <c r="B116" s="341">
        <v>0</v>
      </c>
      <c r="C116" s="346">
        <v>0</v>
      </c>
      <c r="D116" s="343">
        <f t="shared" si="1"/>
        <v>0</v>
      </c>
    </row>
    <row r="117" ht="17.1" customHeight="1" spans="1:4">
      <c r="A117" s="345" t="s">
        <v>209</v>
      </c>
      <c r="B117" s="341">
        <v>0</v>
      </c>
      <c r="C117" s="346">
        <v>0</v>
      </c>
      <c r="D117" s="343">
        <f t="shared" si="1"/>
        <v>0</v>
      </c>
    </row>
    <row r="118" ht="17.1" customHeight="1" spans="1:4">
      <c r="A118" s="345" t="s">
        <v>210</v>
      </c>
      <c r="B118" s="341">
        <v>0</v>
      </c>
      <c r="C118" s="346">
        <v>0</v>
      </c>
      <c r="D118" s="343">
        <f t="shared" si="1"/>
        <v>0</v>
      </c>
    </row>
    <row r="119" ht="17.1" customHeight="1" spans="1:4">
      <c r="A119" s="345" t="s">
        <v>211</v>
      </c>
      <c r="B119" s="341">
        <v>0</v>
      </c>
      <c r="C119" s="346">
        <v>0</v>
      </c>
      <c r="D119" s="343">
        <f t="shared" si="1"/>
        <v>0</v>
      </c>
    </row>
    <row r="120" ht="17.1" customHeight="1" spans="1:4">
      <c r="A120" s="345" t="s">
        <v>151</v>
      </c>
      <c r="B120" s="341">
        <v>240</v>
      </c>
      <c r="C120" s="346">
        <v>208</v>
      </c>
      <c r="D120" s="343">
        <f t="shared" si="1"/>
        <v>115.384615384615</v>
      </c>
    </row>
    <row r="121" ht="17.1" customHeight="1" spans="1:4">
      <c r="A121" s="345" t="s">
        <v>212</v>
      </c>
      <c r="B121" s="341">
        <v>3</v>
      </c>
      <c r="C121" s="346">
        <v>3</v>
      </c>
      <c r="D121" s="343">
        <f t="shared" si="1"/>
        <v>100</v>
      </c>
    </row>
    <row r="122" ht="17.1" customHeight="1" spans="1:4">
      <c r="A122" s="340" t="s">
        <v>213</v>
      </c>
      <c r="B122" s="341">
        <f>SUM(B123:B133)</f>
        <v>60</v>
      </c>
      <c r="C122" s="344">
        <v>49</v>
      </c>
      <c r="D122" s="343">
        <f t="shared" si="1"/>
        <v>122.448979591837</v>
      </c>
    </row>
    <row r="123" ht="17.1" customHeight="1" spans="1:4">
      <c r="A123" s="345" t="s">
        <v>142</v>
      </c>
      <c r="B123" s="341">
        <v>0</v>
      </c>
      <c r="C123" s="346">
        <v>0</v>
      </c>
      <c r="D123" s="343">
        <f t="shared" si="1"/>
        <v>0</v>
      </c>
    </row>
    <row r="124" ht="17.1" customHeight="1" spans="1:4">
      <c r="A124" s="345" t="s">
        <v>143</v>
      </c>
      <c r="B124" s="341">
        <v>0</v>
      </c>
      <c r="C124" s="346">
        <v>0</v>
      </c>
      <c r="D124" s="343">
        <f t="shared" si="1"/>
        <v>0</v>
      </c>
    </row>
    <row r="125" ht="17.1" customHeight="1" spans="1:4">
      <c r="A125" s="345" t="s">
        <v>144</v>
      </c>
      <c r="B125" s="341">
        <v>0</v>
      </c>
      <c r="C125" s="346">
        <v>0</v>
      </c>
      <c r="D125" s="343">
        <f t="shared" si="1"/>
        <v>0</v>
      </c>
    </row>
    <row r="126" ht="17.1" customHeight="1" spans="1:4">
      <c r="A126" s="345" t="s">
        <v>214</v>
      </c>
      <c r="B126" s="341">
        <v>0</v>
      </c>
      <c r="C126" s="346">
        <v>0</v>
      </c>
      <c r="D126" s="343">
        <f t="shared" si="1"/>
        <v>0</v>
      </c>
    </row>
    <row r="127" ht="17.1" customHeight="1" spans="1:4">
      <c r="A127" s="345" t="s">
        <v>215</v>
      </c>
      <c r="B127" s="341">
        <v>0</v>
      </c>
      <c r="C127" s="346">
        <v>0</v>
      </c>
      <c r="D127" s="343">
        <f t="shared" si="1"/>
        <v>0</v>
      </c>
    </row>
    <row r="128" ht="17.1" customHeight="1" spans="1:4">
      <c r="A128" s="345" t="s">
        <v>216</v>
      </c>
      <c r="B128" s="341">
        <v>0</v>
      </c>
      <c r="C128" s="346">
        <v>0</v>
      </c>
      <c r="D128" s="343">
        <f t="shared" si="1"/>
        <v>0</v>
      </c>
    </row>
    <row r="129" ht="17.1" customHeight="1" spans="1:4">
      <c r="A129" s="345" t="s">
        <v>217</v>
      </c>
      <c r="B129" s="341">
        <v>0</v>
      </c>
      <c r="C129" s="346">
        <v>0</v>
      </c>
      <c r="D129" s="343">
        <f t="shared" si="1"/>
        <v>0</v>
      </c>
    </row>
    <row r="130" ht="17.1" customHeight="1" spans="1:4">
      <c r="A130" s="345" t="s">
        <v>218</v>
      </c>
      <c r="B130" s="341">
        <v>0</v>
      </c>
      <c r="C130" s="346">
        <v>0</v>
      </c>
      <c r="D130" s="343">
        <f t="shared" si="1"/>
        <v>0</v>
      </c>
    </row>
    <row r="131" ht="17.1" customHeight="1" spans="1:4">
      <c r="A131" s="345" t="s">
        <v>219</v>
      </c>
      <c r="B131" s="341">
        <v>0</v>
      </c>
      <c r="C131" s="346">
        <v>0</v>
      </c>
      <c r="D131" s="343">
        <f t="shared" si="1"/>
        <v>0</v>
      </c>
    </row>
    <row r="132" ht="17.1" customHeight="1" spans="1:4">
      <c r="A132" s="345" t="s">
        <v>151</v>
      </c>
      <c r="B132" s="341">
        <v>0</v>
      </c>
      <c r="C132" s="346">
        <v>0</v>
      </c>
      <c r="D132" s="343">
        <f t="shared" si="1"/>
        <v>0</v>
      </c>
    </row>
    <row r="133" ht="17.1" customHeight="1" spans="1:4">
      <c r="A133" s="345" t="s">
        <v>220</v>
      </c>
      <c r="B133" s="341">
        <v>60</v>
      </c>
      <c r="C133" s="346">
        <v>49</v>
      </c>
      <c r="D133" s="343">
        <f t="shared" si="1"/>
        <v>122.448979591837</v>
      </c>
    </row>
    <row r="134" ht="17.1" customHeight="1" spans="1:4">
      <c r="A134" s="340" t="s">
        <v>221</v>
      </c>
      <c r="B134" s="341">
        <f>SUM(B135:B140)</f>
        <v>138</v>
      </c>
      <c r="C134" s="344">
        <v>167</v>
      </c>
      <c r="D134" s="343">
        <f t="shared" ref="D134:D197" si="2">IFERROR(B134/C134*100,)</f>
        <v>82.6347305389222</v>
      </c>
    </row>
    <row r="135" ht="17.1" customHeight="1" spans="1:4">
      <c r="A135" s="345" t="s">
        <v>142</v>
      </c>
      <c r="B135" s="341">
        <v>82</v>
      </c>
      <c r="C135" s="346">
        <v>123</v>
      </c>
      <c r="D135" s="343">
        <f t="shared" si="2"/>
        <v>66.6666666666667</v>
      </c>
    </row>
    <row r="136" ht="17.1" customHeight="1" spans="1:4">
      <c r="A136" s="345" t="s">
        <v>143</v>
      </c>
      <c r="B136" s="341">
        <v>0</v>
      </c>
      <c r="C136" s="346">
        <v>0</v>
      </c>
      <c r="D136" s="343">
        <f t="shared" si="2"/>
        <v>0</v>
      </c>
    </row>
    <row r="137" ht="17.1" customHeight="1" spans="1:4">
      <c r="A137" s="345" t="s">
        <v>144</v>
      </c>
      <c r="B137" s="341">
        <v>0</v>
      </c>
      <c r="C137" s="346">
        <v>0</v>
      </c>
      <c r="D137" s="343">
        <f t="shared" si="2"/>
        <v>0</v>
      </c>
    </row>
    <row r="138" ht="17.1" customHeight="1" spans="1:4">
      <c r="A138" s="345" t="s">
        <v>222</v>
      </c>
      <c r="B138" s="341">
        <v>28</v>
      </c>
      <c r="C138" s="346">
        <v>20</v>
      </c>
      <c r="D138" s="343">
        <f t="shared" si="2"/>
        <v>140</v>
      </c>
    </row>
    <row r="139" ht="17.1" customHeight="1" spans="1:4">
      <c r="A139" s="345" t="s">
        <v>151</v>
      </c>
      <c r="B139" s="341">
        <v>28</v>
      </c>
      <c r="C139" s="346">
        <v>24</v>
      </c>
      <c r="D139" s="343">
        <f t="shared" si="2"/>
        <v>116.666666666667</v>
      </c>
    </row>
    <row r="140" ht="17.1" customHeight="1" spans="1:4">
      <c r="A140" s="345" t="s">
        <v>223</v>
      </c>
      <c r="B140" s="341">
        <v>0</v>
      </c>
      <c r="C140" s="346">
        <v>0</v>
      </c>
      <c r="D140" s="343">
        <f t="shared" si="2"/>
        <v>0</v>
      </c>
    </row>
    <row r="141" ht="17.1" customHeight="1" spans="1:4">
      <c r="A141" s="340" t="s">
        <v>224</v>
      </c>
      <c r="B141" s="341">
        <f>SUM(B142:B148)</f>
        <v>76</v>
      </c>
      <c r="C141" s="344">
        <v>65</v>
      </c>
      <c r="D141" s="343">
        <f t="shared" si="2"/>
        <v>116.923076923077</v>
      </c>
    </row>
    <row r="142" ht="17.1" customHeight="1" spans="1:4">
      <c r="A142" s="345" t="s">
        <v>142</v>
      </c>
      <c r="B142" s="341">
        <v>75</v>
      </c>
      <c r="C142" s="346">
        <v>68</v>
      </c>
      <c r="D142" s="343">
        <f t="shared" si="2"/>
        <v>110.294117647059</v>
      </c>
    </row>
    <row r="143" ht="17.1" customHeight="1" spans="1:4">
      <c r="A143" s="345" t="s">
        <v>143</v>
      </c>
      <c r="B143" s="341">
        <v>0</v>
      </c>
      <c r="C143" s="346">
        <v>0</v>
      </c>
      <c r="D143" s="343">
        <f t="shared" si="2"/>
        <v>0</v>
      </c>
    </row>
    <row r="144" ht="17.1" customHeight="1" spans="1:4">
      <c r="A144" s="345" t="s">
        <v>144</v>
      </c>
      <c r="B144" s="341">
        <v>0</v>
      </c>
      <c r="C144" s="346">
        <v>0</v>
      </c>
      <c r="D144" s="343">
        <f t="shared" si="2"/>
        <v>0</v>
      </c>
    </row>
    <row r="145" ht="17.1" customHeight="1" spans="1:4">
      <c r="A145" s="345" t="s">
        <v>225</v>
      </c>
      <c r="B145" s="341">
        <v>0</v>
      </c>
      <c r="C145" s="346">
        <v>0</v>
      </c>
      <c r="D145" s="343">
        <f t="shared" si="2"/>
        <v>0</v>
      </c>
    </row>
    <row r="146" ht="17.1" customHeight="1" spans="1:4">
      <c r="A146" s="345" t="s">
        <v>226</v>
      </c>
      <c r="B146" s="341">
        <v>0</v>
      </c>
      <c r="C146" s="346">
        <v>-3</v>
      </c>
      <c r="D146" s="343">
        <f t="shared" si="2"/>
        <v>0</v>
      </c>
    </row>
    <row r="147" ht="17.1" customHeight="1" spans="1:4">
      <c r="A147" s="345" t="s">
        <v>151</v>
      </c>
      <c r="B147" s="341">
        <v>0</v>
      </c>
      <c r="C147" s="346">
        <v>0</v>
      </c>
      <c r="D147" s="343">
        <f t="shared" si="2"/>
        <v>0</v>
      </c>
    </row>
    <row r="148" ht="17.1" customHeight="1" spans="1:4">
      <c r="A148" s="345" t="s">
        <v>227</v>
      </c>
      <c r="B148" s="341">
        <v>1</v>
      </c>
      <c r="C148" s="346">
        <v>0</v>
      </c>
      <c r="D148" s="343">
        <f t="shared" si="2"/>
        <v>0</v>
      </c>
    </row>
    <row r="149" ht="17.1" customHeight="1" spans="1:4">
      <c r="A149" s="340" t="s">
        <v>228</v>
      </c>
      <c r="B149" s="341">
        <f>SUM(B150:B154)</f>
        <v>263</v>
      </c>
      <c r="C149" s="344">
        <v>234</v>
      </c>
      <c r="D149" s="343">
        <f t="shared" si="2"/>
        <v>112.393162393162</v>
      </c>
    </row>
    <row r="150" ht="17.1" customHeight="1" spans="1:4">
      <c r="A150" s="345" t="s">
        <v>142</v>
      </c>
      <c r="B150" s="341">
        <v>226</v>
      </c>
      <c r="C150" s="346">
        <v>227</v>
      </c>
      <c r="D150" s="343">
        <f t="shared" si="2"/>
        <v>99.5594713656388</v>
      </c>
    </row>
    <row r="151" ht="17.1" customHeight="1" spans="1:4">
      <c r="A151" s="345" t="s">
        <v>143</v>
      </c>
      <c r="B151" s="341">
        <v>0</v>
      </c>
      <c r="C151" s="346">
        <v>0</v>
      </c>
      <c r="D151" s="343">
        <f t="shared" si="2"/>
        <v>0</v>
      </c>
    </row>
    <row r="152" ht="17.1" customHeight="1" spans="1:4">
      <c r="A152" s="345" t="s">
        <v>144</v>
      </c>
      <c r="B152" s="341">
        <v>0</v>
      </c>
      <c r="C152" s="346">
        <v>0</v>
      </c>
      <c r="D152" s="343">
        <f t="shared" si="2"/>
        <v>0</v>
      </c>
    </row>
    <row r="153" ht="17.1" customHeight="1" spans="1:4">
      <c r="A153" s="345" t="s">
        <v>229</v>
      </c>
      <c r="B153" s="341">
        <v>0</v>
      </c>
      <c r="C153" s="346">
        <v>0</v>
      </c>
      <c r="D153" s="343">
        <f t="shared" si="2"/>
        <v>0</v>
      </c>
    </row>
    <row r="154" ht="17.1" customHeight="1" spans="1:4">
      <c r="A154" s="345" t="s">
        <v>230</v>
      </c>
      <c r="B154" s="341">
        <v>37</v>
      </c>
      <c r="C154" s="346">
        <v>7</v>
      </c>
      <c r="D154" s="343">
        <f t="shared" si="2"/>
        <v>528.571428571429</v>
      </c>
    </row>
    <row r="155" ht="17.1" customHeight="1" spans="1:4">
      <c r="A155" s="340" t="s">
        <v>231</v>
      </c>
      <c r="B155" s="341">
        <f>SUM(B156:B161)</f>
        <v>218</v>
      </c>
      <c r="C155" s="344">
        <v>234</v>
      </c>
      <c r="D155" s="343">
        <f t="shared" si="2"/>
        <v>93.1623931623932</v>
      </c>
    </row>
    <row r="156" ht="17.1" customHeight="1" spans="1:4">
      <c r="A156" s="345" t="s">
        <v>142</v>
      </c>
      <c r="B156" s="341">
        <v>218</v>
      </c>
      <c r="C156" s="346">
        <v>228</v>
      </c>
      <c r="D156" s="343">
        <f t="shared" si="2"/>
        <v>95.6140350877193</v>
      </c>
    </row>
    <row r="157" ht="17.1" customHeight="1" spans="1:4">
      <c r="A157" s="345" t="s">
        <v>143</v>
      </c>
      <c r="B157" s="341">
        <v>0</v>
      </c>
      <c r="C157" s="346">
        <v>0</v>
      </c>
      <c r="D157" s="343">
        <f t="shared" si="2"/>
        <v>0</v>
      </c>
    </row>
    <row r="158" ht="17.1" customHeight="1" spans="1:4">
      <c r="A158" s="345" t="s">
        <v>144</v>
      </c>
      <c r="B158" s="341">
        <v>0</v>
      </c>
      <c r="C158" s="346">
        <v>0</v>
      </c>
      <c r="D158" s="343">
        <f t="shared" si="2"/>
        <v>0</v>
      </c>
    </row>
    <row r="159" ht="17.1" customHeight="1" spans="1:4">
      <c r="A159" s="345" t="s">
        <v>156</v>
      </c>
      <c r="B159" s="341">
        <v>0</v>
      </c>
      <c r="C159" s="346">
        <v>0</v>
      </c>
      <c r="D159" s="343">
        <f t="shared" si="2"/>
        <v>0</v>
      </c>
    </row>
    <row r="160" ht="17.1" customHeight="1" spans="1:4">
      <c r="A160" s="345" t="s">
        <v>151</v>
      </c>
      <c r="B160" s="341">
        <v>0</v>
      </c>
      <c r="C160" s="346">
        <v>0</v>
      </c>
      <c r="D160" s="343">
        <f t="shared" si="2"/>
        <v>0</v>
      </c>
    </row>
    <row r="161" ht="17.1" customHeight="1" spans="1:4">
      <c r="A161" s="345" t="s">
        <v>232</v>
      </c>
      <c r="B161" s="341">
        <v>0</v>
      </c>
      <c r="C161" s="346">
        <v>6</v>
      </c>
      <c r="D161" s="343">
        <f t="shared" si="2"/>
        <v>0</v>
      </c>
    </row>
    <row r="162" ht="17.1" customHeight="1" spans="1:4">
      <c r="A162" s="340" t="s">
        <v>233</v>
      </c>
      <c r="B162" s="341">
        <f>SUM(B163:B168)</f>
        <v>2907</v>
      </c>
      <c r="C162" s="344">
        <v>1063</v>
      </c>
      <c r="D162" s="343">
        <f t="shared" si="2"/>
        <v>273.471307619944</v>
      </c>
    </row>
    <row r="163" ht="17.1" customHeight="1" spans="1:4">
      <c r="A163" s="345" t="s">
        <v>142</v>
      </c>
      <c r="B163" s="341">
        <v>2325</v>
      </c>
      <c r="C163" s="346">
        <v>637</v>
      </c>
      <c r="D163" s="343">
        <f t="shared" si="2"/>
        <v>364.992150706436</v>
      </c>
    </row>
    <row r="164" ht="17.1" customHeight="1" spans="1:4">
      <c r="A164" s="345" t="s">
        <v>143</v>
      </c>
      <c r="B164" s="341">
        <v>43</v>
      </c>
      <c r="C164" s="346">
        <v>18</v>
      </c>
      <c r="D164" s="343">
        <f t="shared" si="2"/>
        <v>238.888888888889</v>
      </c>
    </row>
    <row r="165" ht="17.1" customHeight="1" spans="1:4">
      <c r="A165" s="345" t="s">
        <v>144</v>
      </c>
      <c r="B165" s="341">
        <v>0</v>
      </c>
      <c r="C165" s="346">
        <v>0</v>
      </c>
      <c r="D165" s="343">
        <f t="shared" si="2"/>
        <v>0</v>
      </c>
    </row>
    <row r="166" ht="17.1" customHeight="1" spans="1:4">
      <c r="A166" s="345" t="s">
        <v>234</v>
      </c>
      <c r="B166" s="341">
        <v>0</v>
      </c>
      <c r="C166" s="346">
        <v>3</v>
      </c>
      <c r="D166" s="343">
        <f t="shared" si="2"/>
        <v>0</v>
      </c>
    </row>
    <row r="167" ht="17.1" customHeight="1" spans="1:4">
      <c r="A167" s="345" t="s">
        <v>151</v>
      </c>
      <c r="B167" s="341">
        <v>75</v>
      </c>
      <c r="C167" s="346">
        <v>66</v>
      </c>
      <c r="D167" s="343">
        <f t="shared" si="2"/>
        <v>113.636363636364</v>
      </c>
    </row>
    <row r="168" ht="17.1" customHeight="1" spans="1:4">
      <c r="A168" s="345" t="s">
        <v>235</v>
      </c>
      <c r="B168" s="341">
        <v>464</v>
      </c>
      <c r="C168" s="346">
        <v>339</v>
      </c>
      <c r="D168" s="343">
        <f t="shared" si="2"/>
        <v>136.873156342183</v>
      </c>
    </row>
    <row r="169" ht="17.1" customHeight="1" spans="1:4">
      <c r="A169" s="340" t="s">
        <v>236</v>
      </c>
      <c r="B169" s="341">
        <f>SUM(B170:B175)</f>
        <v>3584</v>
      </c>
      <c r="C169" s="344">
        <v>5562</v>
      </c>
      <c r="D169" s="343">
        <f t="shared" si="2"/>
        <v>64.4372527867673</v>
      </c>
    </row>
    <row r="170" ht="17.1" customHeight="1" spans="1:4">
      <c r="A170" s="345" t="s">
        <v>142</v>
      </c>
      <c r="B170" s="341">
        <v>2054</v>
      </c>
      <c r="C170" s="346">
        <v>3753</v>
      </c>
      <c r="D170" s="343">
        <f t="shared" si="2"/>
        <v>54.7295496935785</v>
      </c>
    </row>
    <row r="171" ht="17.1" customHeight="1" spans="1:4">
      <c r="A171" s="345" t="s">
        <v>143</v>
      </c>
      <c r="B171" s="341">
        <v>2</v>
      </c>
      <c r="C171" s="346">
        <v>0</v>
      </c>
      <c r="D171" s="343">
        <f t="shared" si="2"/>
        <v>0</v>
      </c>
    </row>
    <row r="172" ht="17.1" customHeight="1" spans="1:4">
      <c r="A172" s="345" t="s">
        <v>144</v>
      </c>
      <c r="B172" s="341">
        <v>0</v>
      </c>
      <c r="C172" s="346">
        <v>0</v>
      </c>
      <c r="D172" s="343">
        <f t="shared" si="2"/>
        <v>0</v>
      </c>
    </row>
    <row r="173" ht="17.1" customHeight="1" spans="1:4">
      <c r="A173" s="345" t="s">
        <v>237</v>
      </c>
      <c r="B173" s="341">
        <v>0</v>
      </c>
      <c r="C173" s="346">
        <v>0</v>
      </c>
      <c r="D173" s="343">
        <f t="shared" si="2"/>
        <v>0</v>
      </c>
    </row>
    <row r="174" ht="17.1" customHeight="1" spans="1:4">
      <c r="A174" s="345" t="s">
        <v>151</v>
      </c>
      <c r="B174" s="341">
        <v>285</v>
      </c>
      <c r="C174" s="346">
        <v>228</v>
      </c>
      <c r="D174" s="343">
        <f t="shared" si="2"/>
        <v>125</v>
      </c>
    </row>
    <row r="175" ht="17.1" customHeight="1" spans="1:4">
      <c r="A175" s="345" t="s">
        <v>238</v>
      </c>
      <c r="B175" s="341">
        <v>1243</v>
      </c>
      <c r="C175" s="346">
        <v>1581</v>
      </c>
      <c r="D175" s="343">
        <f t="shared" si="2"/>
        <v>78.6211258697027</v>
      </c>
    </row>
    <row r="176" ht="17.1" customHeight="1" spans="1:4">
      <c r="A176" s="340" t="s">
        <v>239</v>
      </c>
      <c r="B176" s="341">
        <f>SUM(B177:B182)</f>
        <v>1449</v>
      </c>
      <c r="C176" s="344">
        <v>2165</v>
      </c>
      <c r="D176" s="343">
        <f t="shared" si="2"/>
        <v>66.9284064665127</v>
      </c>
    </row>
    <row r="177" ht="17.1" customHeight="1" spans="1:4">
      <c r="A177" s="345" t="s">
        <v>142</v>
      </c>
      <c r="B177" s="341">
        <v>813</v>
      </c>
      <c r="C177" s="346">
        <v>782</v>
      </c>
      <c r="D177" s="343">
        <f t="shared" si="2"/>
        <v>103.964194373402</v>
      </c>
    </row>
    <row r="178" ht="17.1" customHeight="1" spans="1:4">
      <c r="A178" s="345" t="s">
        <v>143</v>
      </c>
      <c r="B178" s="341">
        <v>47</v>
      </c>
      <c r="C178" s="346">
        <v>0</v>
      </c>
      <c r="D178" s="343">
        <f t="shared" si="2"/>
        <v>0</v>
      </c>
    </row>
    <row r="179" ht="17.1" customHeight="1" spans="1:4">
      <c r="A179" s="345" t="s">
        <v>144</v>
      </c>
      <c r="B179" s="341">
        <v>0</v>
      </c>
      <c r="C179" s="346">
        <v>0</v>
      </c>
      <c r="D179" s="343">
        <f t="shared" si="2"/>
        <v>0</v>
      </c>
    </row>
    <row r="180" ht="17.1" customHeight="1" spans="1:4">
      <c r="A180" s="345" t="s">
        <v>240</v>
      </c>
      <c r="B180" s="341">
        <v>0</v>
      </c>
      <c r="C180" s="346">
        <v>0</v>
      </c>
      <c r="D180" s="343">
        <f t="shared" si="2"/>
        <v>0</v>
      </c>
    </row>
    <row r="181" ht="17.1" customHeight="1" spans="1:4">
      <c r="A181" s="345" t="s">
        <v>151</v>
      </c>
      <c r="B181" s="341">
        <v>65</v>
      </c>
      <c r="C181" s="346">
        <v>47</v>
      </c>
      <c r="D181" s="343">
        <f t="shared" si="2"/>
        <v>138.297872340426</v>
      </c>
    </row>
    <row r="182" ht="17.1" customHeight="1" spans="1:4">
      <c r="A182" s="345" t="s">
        <v>241</v>
      </c>
      <c r="B182" s="341">
        <v>524</v>
      </c>
      <c r="C182" s="346">
        <v>1336</v>
      </c>
      <c r="D182" s="343">
        <f t="shared" si="2"/>
        <v>39.2215568862275</v>
      </c>
    </row>
    <row r="183" ht="17.1" customHeight="1" spans="1:4">
      <c r="A183" s="340" t="s">
        <v>242</v>
      </c>
      <c r="B183" s="341">
        <f>SUM(B184:B189)</f>
        <v>1904</v>
      </c>
      <c r="C183" s="344">
        <v>1628</v>
      </c>
      <c r="D183" s="343">
        <f t="shared" si="2"/>
        <v>116.953316953317</v>
      </c>
    </row>
    <row r="184" ht="17.1" customHeight="1" spans="1:4">
      <c r="A184" s="345" t="s">
        <v>142</v>
      </c>
      <c r="B184" s="341">
        <v>381</v>
      </c>
      <c r="C184" s="346">
        <v>377</v>
      </c>
      <c r="D184" s="343">
        <f t="shared" si="2"/>
        <v>101.06100795756</v>
      </c>
    </row>
    <row r="185" ht="17.1" customHeight="1" spans="1:4">
      <c r="A185" s="345" t="s">
        <v>143</v>
      </c>
      <c r="B185" s="341">
        <v>0</v>
      </c>
      <c r="C185" s="346">
        <v>0</v>
      </c>
      <c r="D185" s="343">
        <f t="shared" si="2"/>
        <v>0</v>
      </c>
    </row>
    <row r="186" ht="17.1" customHeight="1" spans="1:4">
      <c r="A186" s="345" t="s">
        <v>144</v>
      </c>
      <c r="B186" s="341">
        <v>0</v>
      </c>
      <c r="C186" s="346">
        <v>0</v>
      </c>
      <c r="D186" s="343">
        <f t="shared" si="2"/>
        <v>0</v>
      </c>
    </row>
    <row r="187" ht="17.1" customHeight="1" spans="1:4">
      <c r="A187" s="345" t="s">
        <v>243</v>
      </c>
      <c r="B187" s="341">
        <v>0</v>
      </c>
      <c r="C187" s="346">
        <v>0</v>
      </c>
      <c r="D187" s="343">
        <f t="shared" si="2"/>
        <v>0</v>
      </c>
    </row>
    <row r="188" ht="17.1" customHeight="1" spans="1:4">
      <c r="A188" s="345" t="s">
        <v>151</v>
      </c>
      <c r="B188" s="341">
        <v>750</v>
      </c>
      <c r="C188" s="346">
        <v>597</v>
      </c>
      <c r="D188" s="343">
        <f t="shared" si="2"/>
        <v>125.628140703518</v>
      </c>
    </row>
    <row r="189" ht="17.1" customHeight="1" spans="1:4">
      <c r="A189" s="345" t="s">
        <v>244</v>
      </c>
      <c r="B189" s="341">
        <v>773</v>
      </c>
      <c r="C189" s="346">
        <v>654</v>
      </c>
      <c r="D189" s="343">
        <f t="shared" si="2"/>
        <v>118.195718654434</v>
      </c>
    </row>
    <row r="190" ht="17.1" customHeight="1" spans="1:4">
      <c r="A190" s="340" t="s">
        <v>245</v>
      </c>
      <c r="B190" s="341">
        <f>SUM(B191:B197)</f>
        <v>397</v>
      </c>
      <c r="C190" s="344">
        <v>443</v>
      </c>
      <c r="D190" s="343">
        <f t="shared" si="2"/>
        <v>89.6162528216704</v>
      </c>
    </row>
    <row r="191" ht="17.1" customHeight="1" spans="1:4">
      <c r="A191" s="345" t="s">
        <v>142</v>
      </c>
      <c r="B191" s="341">
        <v>227</v>
      </c>
      <c r="C191" s="346">
        <v>277</v>
      </c>
      <c r="D191" s="343">
        <f t="shared" si="2"/>
        <v>81.9494584837545</v>
      </c>
    </row>
    <row r="192" ht="17.1" customHeight="1" spans="1:4">
      <c r="A192" s="345" t="s">
        <v>143</v>
      </c>
      <c r="B192" s="341">
        <v>0</v>
      </c>
      <c r="C192" s="346">
        <v>0</v>
      </c>
      <c r="D192" s="343">
        <f t="shared" si="2"/>
        <v>0</v>
      </c>
    </row>
    <row r="193" ht="17.1" customHeight="1" spans="1:4">
      <c r="A193" s="345" t="s">
        <v>144</v>
      </c>
      <c r="B193" s="341">
        <v>0</v>
      </c>
      <c r="C193" s="346">
        <v>0</v>
      </c>
      <c r="D193" s="343">
        <f t="shared" si="2"/>
        <v>0</v>
      </c>
    </row>
    <row r="194" ht="17.1" customHeight="1" spans="1:4">
      <c r="A194" s="345" t="s">
        <v>246</v>
      </c>
      <c r="B194" s="341">
        <v>28</v>
      </c>
      <c r="C194" s="346">
        <v>27</v>
      </c>
      <c r="D194" s="343">
        <f t="shared" si="2"/>
        <v>103.703703703704</v>
      </c>
    </row>
    <row r="195" ht="17.1" customHeight="1" spans="1:4">
      <c r="A195" s="345" t="s">
        <v>247</v>
      </c>
      <c r="B195" s="341">
        <v>88</v>
      </c>
      <c r="C195" s="346">
        <v>78</v>
      </c>
      <c r="D195" s="343">
        <f t="shared" si="2"/>
        <v>112.820512820513</v>
      </c>
    </row>
    <row r="196" ht="17.1" customHeight="1" spans="1:4">
      <c r="A196" s="345" t="s">
        <v>151</v>
      </c>
      <c r="B196" s="341">
        <v>42</v>
      </c>
      <c r="C196" s="346">
        <v>43</v>
      </c>
      <c r="D196" s="343">
        <f t="shared" si="2"/>
        <v>97.6744186046512</v>
      </c>
    </row>
    <row r="197" ht="17.1" customHeight="1" spans="1:4">
      <c r="A197" s="345" t="s">
        <v>248</v>
      </c>
      <c r="B197" s="341">
        <v>12</v>
      </c>
      <c r="C197" s="346">
        <v>18</v>
      </c>
      <c r="D197" s="343">
        <f t="shared" si="2"/>
        <v>66.6666666666667</v>
      </c>
    </row>
    <row r="198" ht="17.1" customHeight="1" spans="1:4">
      <c r="A198" s="340" t="s">
        <v>249</v>
      </c>
      <c r="B198" s="341">
        <f>SUM(B199:B203)</f>
        <v>3</v>
      </c>
      <c r="C198" s="344">
        <v>18</v>
      </c>
      <c r="D198" s="343">
        <f t="shared" ref="D198:D261" si="3">IFERROR(B198/C198*100,)</f>
        <v>16.6666666666667</v>
      </c>
    </row>
    <row r="199" ht="17.1" customHeight="1" spans="1:4">
      <c r="A199" s="345" t="s">
        <v>142</v>
      </c>
      <c r="B199" s="341">
        <v>0</v>
      </c>
      <c r="C199" s="346">
        <v>0</v>
      </c>
      <c r="D199" s="343">
        <f t="shared" si="3"/>
        <v>0</v>
      </c>
    </row>
    <row r="200" ht="17.1" customHeight="1" spans="1:4">
      <c r="A200" s="345" t="s">
        <v>143</v>
      </c>
      <c r="B200" s="341">
        <v>0</v>
      </c>
      <c r="C200" s="346">
        <v>0</v>
      </c>
      <c r="D200" s="343">
        <f t="shared" si="3"/>
        <v>0</v>
      </c>
    </row>
    <row r="201" ht="17.1" customHeight="1" spans="1:4">
      <c r="A201" s="345" t="s">
        <v>144</v>
      </c>
      <c r="B201" s="341">
        <v>0</v>
      </c>
      <c r="C201" s="346">
        <v>0</v>
      </c>
      <c r="D201" s="343">
        <f t="shared" si="3"/>
        <v>0</v>
      </c>
    </row>
    <row r="202" ht="17.1" customHeight="1" spans="1:4">
      <c r="A202" s="345" t="s">
        <v>151</v>
      </c>
      <c r="B202" s="341">
        <v>0</v>
      </c>
      <c r="C202" s="346">
        <v>0</v>
      </c>
      <c r="D202" s="343">
        <f t="shared" si="3"/>
        <v>0</v>
      </c>
    </row>
    <row r="203" ht="17.1" customHeight="1" spans="1:4">
      <c r="A203" s="345" t="s">
        <v>250</v>
      </c>
      <c r="B203" s="341">
        <v>3</v>
      </c>
      <c r="C203" s="346">
        <v>18</v>
      </c>
      <c r="D203" s="343">
        <f t="shared" si="3"/>
        <v>16.6666666666667</v>
      </c>
    </row>
    <row r="204" ht="17.1" customHeight="1" spans="1:4">
      <c r="A204" s="340" t="s">
        <v>251</v>
      </c>
      <c r="B204" s="341">
        <f>SUM(B205:B209)</f>
        <v>391</v>
      </c>
      <c r="C204" s="344">
        <v>433</v>
      </c>
      <c r="D204" s="343">
        <f t="shared" si="3"/>
        <v>90.3002309468822</v>
      </c>
    </row>
    <row r="205" ht="17.1" customHeight="1" spans="1:4">
      <c r="A205" s="345" t="s">
        <v>142</v>
      </c>
      <c r="B205" s="341">
        <v>0</v>
      </c>
      <c r="C205" s="346">
        <v>0</v>
      </c>
      <c r="D205" s="343">
        <f t="shared" si="3"/>
        <v>0</v>
      </c>
    </row>
    <row r="206" ht="17.1" customHeight="1" spans="1:4">
      <c r="A206" s="345" t="s">
        <v>143</v>
      </c>
      <c r="B206" s="341">
        <v>0</v>
      </c>
      <c r="C206" s="346">
        <v>0</v>
      </c>
      <c r="D206" s="343">
        <f t="shared" si="3"/>
        <v>0</v>
      </c>
    </row>
    <row r="207" ht="17.1" customHeight="1" spans="1:4">
      <c r="A207" s="345" t="s">
        <v>144</v>
      </c>
      <c r="B207" s="341">
        <v>0</v>
      </c>
      <c r="C207" s="346">
        <v>0</v>
      </c>
      <c r="D207" s="343">
        <f t="shared" si="3"/>
        <v>0</v>
      </c>
    </row>
    <row r="208" ht="17.1" customHeight="1" spans="1:4">
      <c r="A208" s="345" t="s">
        <v>151</v>
      </c>
      <c r="B208" s="341">
        <v>0</v>
      </c>
      <c r="C208" s="346">
        <v>0</v>
      </c>
      <c r="D208" s="343">
        <f t="shared" si="3"/>
        <v>0</v>
      </c>
    </row>
    <row r="209" ht="17.1" customHeight="1" spans="1:4">
      <c r="A209" s="345" t="s">
        <v>252</v>
      </c>
      <c r="B209" s="341">
        <v>391</v>
      </c>
      <c r="C209" s="346">
        <v>433</v>
      </c>
      <c r="D209" s="343">
        <f t="shared" si="3"/>
        <v>90.3002309468822</v>
      </c>
    </row>
    <row r="210" ht="17.1" customHeight="1" spans="1:4">
      <c r="A210" s="340" t="s">
        <v>253</v>
      </c>
      <c r="B210" s="341">
        <f>SUM(B211:B216)</f>
        <v>0</v>
      </c>
      <c r="C210" s="344">
        <v>0</v>
      </c>
      <c r="D210" s="343">
        <f t="shared" si="3"/>
        <v>0</v>
      </c>
    </row>
    <row r="211" ht="17.1" customHeight="1" spans="1:4">
      <c r="A211" s="345" t="s">
        <v>142</v>
      </c>
      <c r="B211" s="341">
        <v>0</v>
      </c>
      <c r="C211" s="346">
        <v>0</v>
      </c>
      <c r="D211" s="343">
        <f t="shared" si="3"/>
        <v>0</v>
      </c>
    </row>
    <row r="212" ht="17.1" customHeight="1" spans="1:4">
      <c r="A212" s="345" t="s">
        <v>143</v>
      </c>
      <c r="B212" s="341">
        <v>0</v>
      </c>
      <c r="C212" s="346">
        <v>0</v>
      </c>
      <c r="D212" s="343">
        <f t="shared" si="3"/>
        <v>0</v>
      </c>
    </row>
    <row r="213" ht="17.1" customHeight="1" spans="1:4">
      <c r="A213" s="345" t="s">
        <v>144</v>
      </c>
      <c r="B213" s="341">
        <v>0</v>
      </c>
      <c r="C213" s="346">
        <v>0</v>
      </c>
      <c r="D213" s="343">
        <f t="shared" si="3"/>
        <v>0</v>
      </c>
    </row>
    <row r="214" ht="17.1" customHeight="1" spans="1:4">
      <c r="A214" s="345" t="s">
        <v>254</v>
      </c>
      <c r="B214" s="341">
        <v>0</v>
      </c>
      <c r="C214" s="346">
        <v>0</v>
      </c>
      <c r="D214" s="343">
        <f t="shared" si="3"/>
        <v>0</v>
      </c>
    </row>
    <row r="215" ht="17.1" customHeight="1" spans="1:4">
      <c r="A215" s="345" t="s">
        <v>151</v>
      </c>
      <c r="B215" s="341">
        <v>0</v>
      </c>
      <c r="C215" s="346">
        <v>0</v>
      </c>
      <c r="D215" s="343">
        <f t="shared" si="3"/>
        <v>0</v>
      </c>
    </row>
    <row r="216" ht="17.1" customHeight="1" spans="1:4">
      <c r="A216" s="345" t="s">
        <v>255</v>
      </c>
      <c r="B216" s="341">
        <v>0</v>
      </c>
      <c r="C216" s="346">
        <v>0</v>
      </c>
      <c r="D216" s="343">
        <f t="shared" si="3"/>
        <v>0</v>
      </c>
    </row>
    <row r="217" ht="17.1" customHeight="1" spans="1:4">
      <c r="A217" s="340" t="s">
        <v>256</v>
      </c>
      <c r="B217" s="341">
        <f>SUM(B218:B231)</f>
        <v>7647</v>
      </c>
      <c r="C217" s="344">
        <v>4087</v>
      </c>
      <c r="D217" s="343">
        <f t="shared" si="3"/>
        <v>187.105456324933</v>
      </c>
    </row>
    <row r="218" ht="17.1" customHeight="1" spans="1:4">
      <c r="A218" s="345" t="s">
        <v>142</v>
      </c>
      <c r="B218" s="341">
        <v>3158</v>
      </c>
      <c r="C218" s="346">
        <v>3082</v>
      </c>
      <c r="D218" s="343">
        <f t="shared" si="3"/>
        <v>102.465931213498</v>
      </c>
    </row>
    <row r="219" ht="17.1" customHeight="1" spans="1:4">
      <c r="A219" s="345" t="s">
        <v>143</v>
      </c>
      <c r="B219" s="341">
        <v>0</v>
      </c>
      <c r="C219" s="346">
        <v>4</v>
      </c>
      <c r="D219" s="343">
        <f t="shared" si="3"/>
        <v>0</v>
      </c>
    </row>
    <row r="220" ht="17.1" customHeight="1" spans="1:4">
      <c r="A220" s="345" t="s">
        <v>144</v>
      </c>
      <c r="B220" s="341">
        <v>0</v>
      </c>
      <c r="C220" s="346">
        <v>0</v>
      </c>
      <c r="D220" s="343">
        <f t="shared" si="3"/>
        <v>0</v>
      </c>
    </row>
    <row r="221" ht="17.1" customHeight="1" spans="1:4">
      <c r="A221" s="345" t="s">
        <v>257</v>
      </c>
      <c r="B221" s="341">
        <v>251</v>
      </c>
      <c r="C221" s="346">
        <v>437</v>
      </c>
      <c r="D221" s="343">
        <f t="shared" si="3"/>
        <v>57.4370709382151</v>
      </c>
    </row>
    <row r="222" ht="17.1" customHeight="1" spans="1:4">
      <c r="A222" s="345" t="s">
        <v>258</v>
      </c>
      <c r="B222" s="341">
        <v>140</v>
      </c>
      <c r="C222" s="346">
        <v>3</v>
      </c>
      <c r="D222" s="343">
        <f t="shared" si="3"/>
        <v>4666.66666666667</v>
      </c>
    </row>
    <row r="223" ht="17.1" customHeight="1" spans="1:4">
      <c r="A223" s="345" t="s">
        <v>183</v>
      </c>
      <c r="B223" s="341">
        <v>0</v>
      </c>
      <c r="C223" s="346">
        <v>0</v>
      </c>
      <c r="D223" s="343">
        <f t="shared" si="3"/>
        <v>0</v>
      </c>
    </row>
    <row r="224" ht="17.1" customHeight="1" spans="1:4">
      <c r="A224" s="345" t="s">
        <v>259</v>
      </c>
      <c r="B224" s="341">
        <v>16</v>
      </c>
      <c r="C224" s="346">
        <v>0</v>
      </c>
      <c r="D224" s="343">
        <f t="shared" si="3"/>
        <v>0</v>
      </c>
    </row>
    <row r="225" ht="17.1" customHeight="1" spans="1:4">
      <c r="A225" s="345" t="s">
        <v>260</v>
      </c>
      <c r="B225" s="341">
        <v>1</v>
      </c>
      <c r="C225" s="346">
        <v>2</v>
      </c>
      <c r="D225" s="343">
        <f t="shared" si="3"/>
        <v>50</v>
      </c>
    </row>
    <row r="226" ht="17.1" customHeight="1" spans="1:4">
      <c r="A226" s="345" t="s">
        <v>261</v>
      </c>
      <c r="B226" s="341">
        <v>0</v>
      </c>
      <c r="C226" s="346">
        <v>0</v>
      </c>
      <c r="D226" s="343">
        <f t="shared" si="3"/>
        <v>0</v>
      </c>
    </row>
    <row r="227" ht="17.1" customHeight="1" spans="1:4">
      <c r="A227" s="345" t="s">
        <v>262</v>
      </c>
      <c r="B227" s="341">
        <v>0</v>
      </c>
      <c r="C227" s="346">
        <v>0</v>
      </c>
      <c r="D227" s="343">
        <f t="shared" si="3"/>
        <v>0</v>
      </c>
    </row>
    <row r="228" ht="17.1" customHeight="1" spans="1:4">
      <c r="A228" s="345" t="s">
        <v>263</v>
      </c>
      <c r="B228" s="341">
        <v>0</v>
      </c>
      <c r="C228" s="346">
        <v>0</v>
      </c>
      <c r="D228" s="343">
        <f t="shared" si="3"/>
        <v>0</v>
      </c>
    </row>
    <row r="229" ht="17.1" customHeight="1" spans="1:4">
      <c r="A229" s="345" t="s">
        <v>264</v>
      </c>
      <c r="B229" s="341">
        <v>19</v>
      </c>
      <c r="C229" s="346">
        <v>0</v>
      </c>
      <c r="D229" s="343">
        <f t="shared" si="3"/>
        <v>0</v>
      </c>
    </row>
    <row r="230" ht="17.1" customHeight="1" spans="1:4">
      <c r="A230" s="345" t="s">
        <v>151</v>
      </c>
      <c r="B230" s="341">
        <v>700</v>
      </c>
      <c r="C230" s="346">
        <v>535</v>
      </c>
      <c r="D230" s="343">
        <f t="shared" si="3"/>
        <v>130.841121495327</v>
      </c>
    </row>
    <row r="231" ht="17.1" customHeight="1" spans="1:4">
      <c r="A231" s="345" t="s">
        <v>265</v>
      </c>
      <c r="B231" s="341">
        <v>3362</v>
      </c>
      <c r="C231" s="346">
        <v>24</v>
      </c>
      <c r="D231" s="343">
        <f t="shared" si="3"/>
        <v>14008.3333333333</v>
      </c>
    </row>
    <row r="232" ht="17.1" customHeight="1" spans="1:4">
      <c r="A232" s="340" t="s">
        <v>266</v>
      </c>
      <c r="B232" s="341">
        <f>SUM(B233:B234)</f>
        <v>1092</v>
      </c>
      <c r="C232" s="344">
        <v>4115</v>
      </c>
      <c r="D232" s="343">
        <f t="shared" si="3"/>
        <v>26.5370595382746</v>
      </c>
    </row>
    <row r="233" ht="17.1" customHeight="1" spans="1:4">
      <c r="A233" s="345" t="s">
        <v>267</v>
      </c>
      <c r="B233" s="341">
        <v>0</v>
      </c>
      <c r="C233" s="346">
        <v>0</v>
      </c>
      <c r="D233" s="343">
        <f t="shared" si="3"/>
        <v>0</v>
      </c>
    </row>
    <row r="234" ht="17.1" customHeight="1" spans="1:4">
      <c r="A234" s="345" t="s">
        <v>268</v>
      </c>
      <c r="B234" s="341">
        <v>1092</v>
      </c>
      <c r="C234" s="346">
        <v>4115</v>
      </c>
      <c r="D234" s="343">
        <f t="shared" si="3"/>
        <v>26.5370595382746</v>
      </c>
    </row>
    <row r="235" ht="17.1" customHeight="1" spans="1:4">
      <c r="A235" s="340" t="s">
        <v>269</v>
      </c>
      <c r="B235" s="341">
        <f>B236+B243+B246+B249+B255+B260+B262+B267+B273</f>
        <v>0</v>
      </c>
      <c r="C235" s="348">
        <v>0</v>
      </c>
      <c r="D235" s="343">
        <f t="shared" si="3"/>
        <v>0</v>
      </c>
    </row>
    <row r="236" ht="17.1" customHeight="1" spans="1:4">
      <c r="A236" s="340" t="s">
        <v>270</v>
      </c>
      <c r="B236" s="341">
        <f>SUM(B237:B242)</f>
        <v>0</v>
      </c>
      <c r="C236" s="344">
        <v>0</v>
      </c>
      <c r="D236" s="343">
        <f t="shared" si="3"/>
        <v>0</v>
      </c>
    </row>
    <row r="237" ht="17.1" customHeight="1" spans="1:4">
      <c r="A237" s="345" t="s">
        <v>142</v>
      </c>
      <c r="B237" s="341">
        <v>0</v>
      </c>
      <c r="C237" s="346">
        <v>0</v>
      </c>
      <c r="D237" s="343">
        <f t="shared" si="3"/>
        <v>0</v>
      </c>
    </row>
    <row r="238" ht="17.1" customHeight="1" spans="1:4">
      <c r="A238" s="345" t="s">
        <v>143</v>
      </c>
      <c r="B238" s="341">
        <v>0</v>
      </c>
      <c r="C238" s="346">
        <v>0</v>
      </c>
      <c r="D238" s="343">
        <f t="shared" si="3"/>
        <v>0</v>
      </c>
    </row>
    <row r="239" ht="17.1" customHeight="1" spans="1:4">
      <c r="A239" s="345" t="s">
        <v>144</v>
      </c>
      <c r="B239" s="341">
        <v>0</v>
      </c>
      <c r="C239" s="346">
        <v>0</v>
      </c>
      <c r="D239" s="343">
        <f t="shared" si="3"/>
        <v>0</v>
      </c>
    </row>
    <row r="240" ht="17.1" customHeight="1" spans="1:4">
      <c r="A240" s="345" t="s">
        <v>237</v>
      </c>
      <c r="B240" s="341">
        <v>0</v>
      </c>
      <c r="C240" s="346">
        <v>0</v>
      </c>
      <c r="D240" s="343">
        <f t="shared" si="3"/>
        <v>0</v>
      </c>
    </row>
    <row r="241" ht="17.1" customHeight="1" spans="1:4">
      <c r="A241" s="345" t="s">
        <v>151</v>
      </c>
      <c r="B241" s="341">
        <v>0</v>
      </c>
      <c r="C241" s="346">
        <v>0</v>
      </c>
      <c r="D241" s="343">
        <f t="shared" si="3"/>
        <v>0</v>
      </c>
    </row>
    <row r="242" ht="17.1" customHeight="1" spans="1:4">
      <c r="A242" s="345" t="s">
        <v>271</v>
      </c>
      <c r="B242" s="341">
        <v>0</v>
      </c>
      <c r="C242" s="346">
        <v>0</v>
      </c>
      <c r="D242" s="343">
        <f t="shared" si="3"/>
        <v>0</v>
      </c>
    </row>
    <row r="243" ht="17.1" customHeight="1" spans="1:4">
      <c r="A243" s="340" t="s">
        <v>272</v>
      </c>
      <c r="B243" s="341">
        <f>SUM(B244:B245)</f>
        <v>0</v>
      </c>
      <c r="C243" s="344">
        <v>0</v>
      </c>
      <c r="D243" s="343">
        <f t="shared" si="3"/>
        <v>0</v>
      </c>
    </row>
    <row r="244" ht="17.1" customHeight="1" spans="1:4">
      <c r="A244" s="345" t="s">
        <v>273</v>
      </c>
      <c r="B244" s="341">
        <v>0</v>
      </c>
      <c r="C244" s="346">
        <v>0</v>
      </c>
      <c r="D244" s="343">
        <f t="shared" si="3"/>
        <v>0</v>
      </c>
    </row>
    <row r="245" ht="17.1" customHeight="1" spans="1:4">
      <c r="A245" s="345" t="s">
        <v>274</v>
      </c>
      <c r="B245" s="341">
        <v>0</v>
      </c>
      <c r="C245" s="346">
        <v>0</v>
      </c>
      <c r="D245" s="343">
        <f t="shared" si="3"/>
        <v>0</v>
      </c>
    </row>
    <row r="246" ht="17.1" customHeight="1" spans="1:4">
      <c r="A246" s="340" t="s">
        <v>275</v>
      </c>
      <c r="B246" s="341">
        <f>SUM(B247:B248)</f>
        <v>0</v>
      </c>
      <c r="C246" s="344">
        <v>0</v>
      </c>
      <c r="D246" s="343">
        <f t="shared" si="3"/>
        <v>0</v>
      </c>
    </row>
    <row r="247" ht="17.1" customHeight="1" spans="1:4">
      <c r="A247" s="345" t="s">
        <v>276</v>
      </c>
      <c r="B247" s="341">
        <v>0</v>
      </c>
      <c r="C247" s="346">
        <v>0</v>
      </c>
      <c r="D247" s="343">
        <f t="shared" si="3"/>
        <v>0</v>
      </c>
    </row>
    <row r="248" ht="17.1" customHeight="1" spans="1:4">
      <c r="A248" s="345" t="s">
        <v>277</v>
      </c>
      <c r="B248" s="341">
        <v>0</v>
      </c>
      <c r="C248" s="346">
        <v>0</v>
      </c>
      <c r="D248" s="343">
        <f t="shared" si="3"/>
        <v>0</v>
      </c>
    </row>
    <row r="249" ht="17.1" customHeight="1" spans="1:4">
      <c r="A249" s="340" t="s">
        <v>278</v>
      </c>
      <c r="B249" s="341">
        <f>SUM(B250:B254)</f>
        <v>0</v>
      </c>
      <c r="C249" s="344">
        <v>0</v>
      </c>
      <c r="D249" s="343">
        <f t="shared" si="3"/>
        <v>0</v>
      </c>
    </row>
    <row r="250" ht="17.1" customHeight="1" spans="1:4">
      <c r="A250" s="345" t="s">
        <v>279</v>
      </c>
      <c r="B250" s="341">
        <v>0</v>
      </c>
      <c r="C250" s="346">
        <v>0</v>
      </c>
      <c r="D250" s="343">
        <f t="shared" si="3"/>
        <v>0</v>
      </c>
    </row>
    <row r="251" ht="17.1" customHeight="1" spans="1:4">
      <c r="A251" s="345" t="s">
        <v>280</v>
      </c>
      <c r="B251" s="341">
        <v>0</v>
      </c>
      <c r="C251" s="346">
        <v>0</v>
      </c>
      <c r="D251" s="343">
        <f t="shared" si="3"/>
        <v>0</v>
      </c>
    </row>
    <row r="252" ht="17.1" customHeight="1" spans="1:4">
      <c r="A252" s="345" t="s">
        <v>281</v>
      </c>
      <c r="B252" s="341">
        <v>0</v>
      </c>
      <c r="C252" s="346">
        <v>0</v>
      </c>
      <c r="D252" s="343">
        <f t="shared" si="3"/>
        <v>0</v>
      </c>
    </row>
    <row r="253" ht="17.1" customHeight="1" spans="1:4">
      <c r="A253" s="345" t="s">
        <v>282</v>
      </c>
      <c r="B253" s="341">
        <v>0</v>
      </c>
      <c r="C253" s="346">
        <v>0</v>
      </c>
      <c r="D253" s="343">
        <f t="shared" si="3"/>
        <v>0</v>
      </c>
    </row>
    <row r="254" ht="17.1" customHeight="1" spans="1:4">
      <c r="A254" s="345" t="s">
        <v>283</v>
      </c>
      <c r="B254" s="341">
        <v>0</v>
      </c>
      <c r="C254" s="346">
        <v>0</v>
      </c>
      <c r="D254" s="343">
        <f t="shared" si="3"/>
        <v>0</v>
      </c>
    </row>
    <row r="255" ht="17.1" customHeight="1" spans="1:4">
      <c r="A255" s="340" t="s">
        <v>284</v>
      </c>
      <c r="B255" s="341">
        <f>SUM(B256:B259)</f>
        <v>0</v>
      </c>
      <c r="C255" s="344">
        <v>0</v>
      </c>
      <c r="D255" s="343">
        <f t="shared" si="3"/>
        <v>0</v>
      </c>
    </row>
    <row r="256" ht="17.1" customHeight="1" spans="1:4">
      <c r="A256" s="345" t="s">
        <v>285</v>
      </c>
      <c r="B256" s="341">
        <v>0</v>
      </c>
      <c r="C256" s="346">
        <v>0</v>
      </c>
      <c r="D256" s="343">
        <f t="shared" si="3"/>
        <v>0</v>
      </c>
    </row>
    <row r="257" ht="17.1" customHeight="1" spans="1:4">
      <c r="A257" s="345" t="s">
        <v>286</v>
      </c>
      <c r="B257" s="341">
        <v>0</v>
      </c>
      <c r="C257" s="346">
        <v>0</v>
      </c>
      <c r="D257" s="343">
        <f t="shared" si="3"/>
        <v>0</v>
      </c>
    </row>
    <row r="258" ht="17.1" customHeight="1" spans="1:4">
      <c r="A258" s="345" t="s">
        <v>287</v>
      </c>
      <c r="B258" s="341">
        <v>0</v>
      </c>
      <c r="C258" s="346">
        <v>0</v>
      </c>
      <c r="D258" s="343">
        <f t="shared" si="3"/>
        <v>0</v>
      </c>
    </row>
    <row r="259" ht="17.1" customHeight="1" spans="1:4">
      <c r="A259" s="345" t="s">
        <v>288</v>
      </c>
      <c r="B259" s="341">
        <v>0</v>
      </c>
      <c r="C259" s="346">
        <v>0</v>
      </c>
      <c r="D259" s="343">
        <f t="shared" si="3"/>
        <v>0</v>
      </c>
    </row>
    <row r="260" ht="17.1" customHeight="1" spans="1:4">
      <c r="A260" s="340" t="s">
        <v>289</v>
      </c>
      <c r="B260" s="341">
        <f>SUM(B261)</f>
        <v>0</v>
      </c>
      <c r="C260" s="344">
        <v>0</v>
      </c>
      <c r="D260" s="343">
        <f t="shared" si="3"/>
        <v>0</v>
      </c>
    </row>
    <row r="261" ht="17.1" customHeight="1" spans="1:4">
      <c r="A261" s="345" t="s">
        <v>290</v>
      </c>
      <c r="B261" s="341">
        <v>0</v>
      </c>
      <c r="C261" s="346">
        <v>0</v>
      </c>
      <c r="D261" s="343">
        <f t="shared" si="3"/>
        <v>0</v>
      </c>
    </row>
    <row r="262" ht="17.1" customHeight="1" spans="1:4">
      <c r="A262" s="340" t="s">
        <v>291</v>
      </c>
      <c r="B262" s="341">
        <f>SUM(B263:B266)</f>
        <v>0</v>
      </c>
      <c r="C262" s="344">
        <v>0</v>
      </c>
      <c r="D262" s="343">
        <f t="shared" ref="D262:D325" si="4">IFERROR(B262/C262*100,)</f>
        <v>0</v>
      </c>
    </row>
    <row r="263" ht="17.1" customHeight="1" spans="1:4">
      <c r="A263" s="345" t="s">
        <v>292</v>
      </c>
      <c r="B263" s="341">
        <v>0</v>
      </c>
      <c r="C263" s="346">
        <v>0</v>
      </c>
      <c r="D263" s="343">
        <f t="shared" si="4"/>
        <v>0</v>
      </c>
    </row>
    <row r="264" ht="17.1" customHeight="1" spans="1:4">
      <c r="A264" s="345" t="s">
        <v>293</v>
      </c>
      <c r="B264" s="341">
        <v>0</v>
      </c>
      <c r="C264" s="346">
        <v>0</v>
      </c>
      <c r="D264" s="343">
        <f t="shared" si="4"/>
        <v>0</v>
      </c>
    </row>
    <row r="265" ht="17.1" customHeight="1" spans="1:4">
      <c r="A265" s="345" t="s">
        <v>294</v>
      </c>
      <c r="B265" s="341">
        <v>0</v>
      </c>
      <c r="C265" s="346">
        <v>0</v>
      </c>
      <c r="D265" s="343">
        <f t="shared" si="4"/>
        <v>0</v>
      </c>
    </row>
    <row r="266" ht="17.1" customHeight="1" spans="1:4">
      <c r="A266" s="345" t="s">
        <v>295</v>
      </c>
      <c r="B266" s="341">
        <v>0</v>
      </c>
      <c r="C266" s="346">
        <v>0</v>
      </c>
      <c r="D266" s="343">
        <f t="shared" si="4"/>
        <v>0</v>
      </c>
    </row>
    <row r="267" ht="17.1" customHeight="1" spans="1:4">
      <c r="A267" s="340" t="s">
        <v>296</v>
      </c>
      <c r="B267" s="341">
        <f>SUM(B268:B272)</f>
        <v>0</v>
      </c>
      <c r="C267" s="344">
        <v>0</v>
      </c>
      <c r="D267" s="343">
        <f t="shared" si="4"/>
        <v>0</v>
      </c>
    </row>
    <row r="268" ht="17.1" customHeight="1" spans="1:4">
      <c r="A268" s="345" t="s">
        <v>142</v>
      </c>
      <c r="B268" s="341">
        <v>0</v>
      </c>
      <c r="C268" s="346">
        <v>0</v>
      </c>
      <c r="D268" s="343">
        <f t="shared" si="4"/>
        <v>0</v>
      </c>
    </row>
    <row r="269" ht="17.1" customHeight="1" spans="1:4">
      <c r="A269" s="345" t="s">
        <v>143</v>
      </c>
      <c r="B269" s="341">
        <v>0</v>
      </c>
      <c r="C269" s="346">
        <v>0</v>
      </c>
      <c r="D269" s="343">
        <f t="shared" si="4"/>
        <v>0</v>
      </c>
    </row>
    <row r="270" ht="17.1" customHeight="1" spans="1:4">
      <c r="A270" s="345" t="s">
        <v>144</v>
      </c>
      <c r="B270" s="341">
        <v>0</v>
      </c>
      <c r="C270" s="346">
        <v>0</v>
      </c>
      <c r="D270" s="343">
        <f t="shared" si="4"/>
        <v>0</v>
      </c>
    </row>
    <row r="271" ht="17.1" customHeight="1" spans="1:4">
      <c r="A271" s="345" t="s">
        <v>151</v>
      </c>
      <c r="B271" s="341">
        <v>0</v>
      </c>
      <c r="C271" s="346">
        <v>0</v>
      </c>
      <c r="D271" s="343">
        <f t="shared" si="4"/>
        <v>0</v>
      </c>
    </row>
    <row r="272" ht="17.1" customHeight="1" spans="1:4">
      <c r="A272" s="345" t="s">
        <v>297</v>
      </c>
      <c r="B272" s="341">
        <v>0</v>
      </c>
      <c r="C272" s="346">
        <v>0</v>
      </c>
      <c r="D272" s="343">
        <f t="shared" si="4"/>
        <v>0</v>
      </c>
    </row>
    <row r="273" ht="17.1" customHeight="1" spans="1:4">
      <c r="A273" s="340" t="s">
        <v>298</v>
      </c>
      <c r="B273" s="341">
        <f>SUM(B274)</f>
        <v>0</v>
      </c>
      <c r="C273" s="344">
        <v>0</v>
      </c>
      <c r="D273" s="343">
        <f t="shared" si="4"/>
        <v>0</v>
      </c>
    </row>
    <row r="274" ht="17.1" customHeight="1" spans="1:4">
      <c r="A274" s="345" t="s">
        <v>299</v>
      </c>
      <c r="B274" s="341">
        <v>0</v>
      </c>
      <c r="C274" s="346">
        <v>0</v>
      </c>
      <c r="D274" s="343">
        <f t="shared" si="4"/>
        <v>0</v>
      </c>
    </row>
    <row r="275" ht="17.1" customHeight="1" spans="1:4">
      <c r="A275" s="340" t="s">
        <v>300</v>
      </c>
      <c r="B275" s="341">
        <f>B276+B278+B280+B282+B292</f>
        <v>533</v>
      </c>
      <c r="C275" s="348">
        <v>323</v>
      </c>
      <c r="D275" s="343">
        <f t="shared" si="4"/>
        <v>165.015479876161</v>
      </c>
    </row>
    <row r="276" ht="17.1" customHeight="1" spans="1:4">
      <c r="A276" s="340" t="s">
        <v>301</v>
      </c>
      <c r="B276" s="341">
        <f>SUM(B277)</f>
        <v>0</v>
      </c>
      <c r="C276" s="344">
        <v>0</v>
      </c>
      <c r="D276" s="343">
        <f t="shared" si="4"/>
        <v>0</v>
      </c>
    </row>
    <row r="277" ht="17.1" customHeight="1" spans="1:4">
      <c r="A277" s="345" t="s">
        <v>302</v>
      </c>
      <c r="B277" s="341">
        <v>0</v>
      </c>
      <c r="C277" s="346">
        <v>0</v>
      </c>
      <c r="D277" s="343">
        <f t="shared" si="4"/>
        <v>0</v>
      </c>
    </row>
    <row r="278" ht="17.1" customHeight="1" spans="1:4">
      <c r="A278" s="340" t="s">
        <v>303</v>
      </c>
      <c r="B278" s="341">
        <f>SUM(B279)</f>
        <v>0</v>
      </c>
      <c r="C278" s="344">
        <v>0</v>
      </c>
      <c r="D278" s="343">
        <f t="shared" si="4"/>
        <v>0</v>
      </c>
    </row>
    <row r="279" ht="17.1" customHeight="1" spans="1:4">
      <c r="A279" s="345" t="s">
        <v>304</v>
      </c>
      <c r="B279" s="341">
        <v>0</v>
      </c>
      <c r="C279" s="346">
        <v>0</v>
      </c>
      <c r="D279" s="343">
        <f t="shared" si="4"/>
        <v>0</v>
      </c>
    </row>
    <row r="280" ht="17.1" customHeight="1" spans="1:4">
      <c r="A280" s="340" t="s">
        <v>305</v>
      </c>
      <c r="B280" s="341">
        <f>SUM(B281)</f>
        <v>0</v>
      </c>
      <c r="C280" s="344">
        <v>0</v>
      </c>
      <c r="D280" s="343">
        <f t="shared" si="4"/>
        <v>0</v>
      </c>
    </row>
    <row r="281" ht="17.1" customHeight="1" spans="1:4">
      <c r="A281" s="345" t="s">
        <v>306</v>
      </c>
      <c r="B281" s="341">
        <v>0</v>
      </c>
      <c r="C281" s="346">
        <v>0</v>
      </c>
      <c r="D281" s="343">
        <f t="shared" si="4"/>
        <v>0</v>
      </c>
    </row>
    <row r="282" ht="17.1" customHeight="1" spans="1:4">
      <c r="A282" s="340" t="s">
        <v>307</v>
      </c>
      <c r="B282" s="341">
        <f>SUM(B283:B291)</f>
        <v>515</v>
      </c>
      <c r="C282" s="344">
        <v>323</v>
      </c>
      <c r="D282" s="343">
        <f t="shared" si="4"/>
        <v>159.442724458204</v>
      </c>
    </row>
    <row r="283" ht="17.1" customHeight="1" spans="1:4">
      <c r="A283" s="345" t="s">
        <v>308</v>
      </c>
      <c r="B283" s="341">
        <v>70</v>
      </c>
      <c r="C283" s="346">
        <v>70</v>
      </c>
      <c r="D283" s="343">
        <f t="shared" si="4"/>
        <v>100</v>
      </c>
    </row>
    <row r="284" ht="17.1" customHeight="1" spans="1:4">
      <c r="A284" s="345" t="s">
        <v>309</v>
      </c>
      <c r="B284" s="341">
        <v>0</v>
      </c>
      <c r="C284" s="346">
        <v>0</v>
      </c>
      <c r="D284" s="343">
        <f t="shared" si="4"/>
        <v>0</v>
      </c>
    </row>
    <row r="285" ht="17.1" customHeight="1" spans="1:4">
      <c r="A285" s="345" t="s">
        <v>310</v>
      </c>
      <c r="B285" s="341">
        <v>132</v>
      </c>
      <c r="C285" s="346">
        <v>99</v>
      </c>
      <c r="D285" s="343">
        <f t="shared" si="4"/>
        <v>133.333333333333</v>
      </c>
    </row>
    <row r="286" ht="17.1" customHeight="1" spans="1:4">
      <c r="A286" s="345" t="s">
        <v>311</v>
      </c>
      <c r="B286" s="341">
        <v>0</v>
      </c>
      <c r="C286" s="346">
        <v>0</v>
      </c>
      <c r="D286" s="343">
        <f t="shared" si="4"/>
        <v>0</v>
      </c>
    </row>
    <row r="287" ht="17.1" customHeight="1" spans="1:4">
      <c r="A287" s="345" t="s">
        <v>312</v>
      </c>
      <c r="B287" s="341">
        <v>0</v>
      </c>
      <c r="C287" s="346">
        <v>0</v>
      </c>
      <c r="D287" s="343">
        <f t="shared" si="4"/>
        <v>0</v>
      </c>
    </row>
    <row r="288" ht="17.1" customHeight="1" spans="1:4">
      <c r="A288" s="345" t="s">
        <v>313</v>
      </c>
      <c r="B288" s="341">
        <v>0</v>
      </c>
      <c r="C288" s="346">
        <v>0</v>
      </c>
      <c r="D288" s="343">
        <f t="shared" si="4"/>
        <v>0</v>
      </c>
    </row>
    <row r="289" ht="17.1" customHeight="1" spans="1:4">
      <c r="A289" s="345" t="s">
        <v>314</v>
      </c>
      <c r="B289" s="341">
        <v>288</v>
      </c>
      <c r="C289" s="346">
        <v>154</v>
      </c>
      <c r="D289" s="343">
        <f t="shared" si="4"/>
        <v>187.012987012987</v>
      </c>
    </row>
    <row r="290" ht="17.1" customHeight="1" spans="1:4">
      <c r="A290" s="345" t="s">
        <v>315</v>
      </c>
      <c r="B290" s="341">
        <v>15</v>
      </c>
      <c r="C290" s="346">
        <v>0</v>
      </c>
      <c r="D290" s="343">
        <f t="shared" si="4"/>
        <v>0</v>
      </c>
    </row>
    <row r="291" ht="17.1" customHeight="1" spans="1:4">
      <c r="A291" s="345" t="s">
        <v>316</v>
      </c>
      <c r="B291" s="341">
        <v>10</v>
      </c>
      <c r="C291" s="346">
        <v>0</v>
      </c>
      <c r="D291" s="343">
        <f t="shared" si="4"/>
        <v>0</v>
      </c>
    </row>
    <row r="292" ht="17.1" customHeight="1" spans="1:4">
      <c r="A292" s="340" t="s">
        <v>317</v>
      </c>
      <c r="B292" s="341">
        <f>SUM(B293)</f>
        <v>18</v>
      </c>
      <c r="C292" s="344">
        <v>0</v>
      </c>
      <c r="D292" s="343">
        <f t="shared" si="4"/>
        <v>0</v>
      </c>
    </row>
    <row r="293" ht="17.1" customHeight="1" spans="1:4">
      <c r="A293" s="345" t="s">
        <v>318</v>
      </c>
      <c r="B293" s="341">
        <v>18</v>
      </c>
      <c r="C293" s="346">
        <v>0</v>
      </c>
      <c r="D293" s="343">
        <f t="shared" si="4"/>
        <v>0</v>
      </c>
    </row>
    <row r="294" ht="17.1" customHeight="1" spans="1:4">
      <c r="A294" s="340" t="s">
        <v>319</v>
      </c>
      <c r="B294" s="341">
        <f>B295+B298+B309+B316+B324+B333+B347+B357+B367+B375+B381</f>
        <v>34698</v>
      </c>
      <c r="C294" s="348">
        <v>31234</v>
      </c>
      <c r="D294" s="343">
        <f t="shared" si="4"/>
        <v>111.090478324902</v>
      </c>
    </row>
    <row r="295" ht="17.1" customHeight="1" spans="1:4">
      <c r="A295" s="340" t="s">
        <v>320</v>
      </c>
      <c r="B295" s="341">
        <f>SUM(B296:B297)</f>
        <v>0</v>
      </c>
      <c r="C295" s="344">
        <v>0</v>
      </c>
      <c r="D295" s="343">
        <f t="shared" si="4"/>
        <v>0</v>
      </c>
    </row>
    <row r="296" ht="17.1" customHeight="1" spans="1:4">
      <c r="A296" s="345" t="s">
        <v>321</v>
      </c>
      <c r="B296" s="341">
        <v>0</v>
      </c>
      <c r="C296" s="346">
        <v>0</v>
      </c>
      <c r="D296" s="343">
        <f t="shared" si="4"/>
        <v>0</v>
      </c>
    </row>
    <row r="297" ht="17.1" customHeight="1" spans="1:4">
      <c r="A297" s="345" t="s">
        <v>322</v>
      </c>
      <c r="B297" s="341">
        <v>0</v>
      </c>
      <c r="C297" s="346">
        <v>0</v>
      </c>
      <c r="D297" s="343">
        <f t="shared" si="4"/>
        <v>0</v>
      </c>
    </row>
    <row r="298" ht="17.1" customHeight="1" spans="1:4">
      <c r="A298" s="340" t="s">
        <v>323</v>
      </c>
      <c r="B298" s="341">
        <f>SUM(B299:B308)</f>
        <v>32083</v>
      </c>
      <c r="C298" s="344">
        <v>28461</v>
      </c>
      <c r="D298" s="343">
        <f t="shared" si="4"/>
        <v>112.72618671164</v>
      </c>
    </row>
    <row r="299" ht="17.1" customHeight="1" spans="1:4">
      <c r="A299" s="345" t="s">
        <v>142</v>
      </c>
      <c r="B299" s="341">
        <v>22210</v>
      </c>
      <c r="C299" s="346">
        <v>21324</v>
      </c>
      <c r="D299" s="343">
        <f t="shared" si="4"/>
        <v>104.15494278747</v>
      </c>
    </row>
    <row r="300" ht="17.1" customHeight="1" spans="1:4">
      <c r="A300" s="345" t="s">
        <v>143</v>
      </c>
      <c r="B300" s="341">
        <v>0</v>
      </c>
      <c r="C300" s="346">
        <v>0</v>
      </c>
      <c r="D300" s="343">
        <f t="shared" si="4"/>
        <v>0</v>
      </c>
    </row>
    <row r="301" ht="17.1" customHeight="1" spans="1:4">
      <c r="A301" s="345" t="s">
        <v>144</v>
      </c>
      <c r="B301" s="341">
        <v>0</v>
      </c>
      <c r="C301" s="346">
        <v>0</v>
      </c>
      <c r="D301" s="343">
        <f t="shared" si="4"/>
        <v>0</v>
      </c>
    </row>
    <row r="302" ht="17.1" customHeight="1" spans="1:4">
      <c r="A302" s="345" t="s">
        <v>183</v>
      </c>
      <c r="B302" s="341">
        <v>1104</v>
      </c>
      <c r="C302" s="346">
        <v>227</v>
      </c>
      <c r="D302" s="343">
        <f t="shared" si="4"/>
        <v>486.343612334802</v>
      </c>
    </row>
    <row r="303" ht="17.1" customHeight="1" spans="1:4">
      <c r="A303" s="345" t="s">
        <v>324</v>
      </c>
      <c r="B303" s="341">
        <v>502</v>
      </c>
      <c r="C303" s="346">
        <v>297</v>
      </c>
      <c r="D303" s="343">
        <f t="shared" si="4"/>
        <v>169.023569023569</v>
      </c>
    </row>
    <row r="304" ht="17.1" customHeight="1" spans="1:4">
      <c r="A304" s="345" t="s">
        <v>325</v>
      </c>
      <c r="B304" s="341">
        <v>0</v>
      </c>
      <c r="C304" s="346">
        <v>0</v>
      </c>
      <c r="D304" s="343">
        <f t="shared" si="4"/>
        <v>0</v>
      </c>
    </row>
    <row r="305" ht="17.1" customHeight="1" spans="1:4">
      <c r="A305" s="345" t="s">
        <v>326</v>
      </c>
      <c r="B305" s="341">
        <v>0</v>
      </c>
      <c r="C305" s="346">
        <v>0</v>
      </c>
      <c r="D305" s="343">
        <f t="shared" si="4"/>
        <v>0</v>
      </c>
    </row>
    <row r="306" ht="17.1" customHeight="1" spans="1:4">
      <c r="A306" s="345" t="s">
        <v>327</v>
      </c>
      <c r="B306" s="341">
        <v>0</v>
      </c>
      <c r="C306" s="346">
        <v>0</v>
      </c>
      <c r="D306" s="343">
        <f t="shared" si="4"/>
        <v>0</v>
      </c>
    </row>
    <row r="307" ht="17.1" customHeight="1" spans="1:4">
      <c r="A307" s="345" t="s">
        <v>151</v>
      </c>
      <c r="B307" s="341">
        <v>958</v>
      </c>
      <c r="C307" s="346">
        <v>616</v>
      </c>
      <c r="D307" s="343">
        <f t="shared" si="4"/>
        <v>155.519480519481</v>
      </c>
    </row>
    <row r="308" ht="17.1" customHeight="1" spans="1:4">
      <c r="A308" s="345" t="s">
        <v>328</v>
      </c>
      <c r="B308" s="341">
        <v>7309</v>
      </c>
      <c r="C308" s="346">
        <v>5997</v>
      </c>
      <c r="D308" s="343">
        <f t="shared" si="4"/>
        <v>121.877605469401</v>
      </c>
    </row>
    <row r="309" ht="17.1" customHeight="1" spans="1:4">
      <c r="A309" s="340" t="s">
        <v>329</v>
      </c>
      <c r="B309" s="341">
        <f>SUM(B310:B315)</f>
        <v>100</v>
      </c>
      <c r="C309" s="344">
        <v>100</v>
      </c>
      <c r="D309" s="343">
        <f t="shared" si="4"/>
        <v>100</v>
      </c>
    </row>
    <row r="310" ht="17.1" customHeight="1" spans="1:4">
      <c r="A310" s="345" t="s">
        <v>142</v>
      </c>
      <c r="B310" s="341">
        <v>0</v>
      </c>
      <c r="C310" s="346">
        <v>0</v>
      </c>
      <c r="D310" s="343">
        <f t="shared" si="4"/>
        <v>0</v>
      </c>
    </row>
    <row r="311" ht="17.1" customHeight="1" spans="1:4">
      <c r="A311" s="345" t="s">
        <v>143</v>
      </c>
      <c r="B311" s="341">
        <v>0</v>
      </c>
      <c r="C311" s="346">
        <v>0</v>
      </c>
      <c r="D311" s="343">
        <f t="shared" si="4"/>
        <v>0</v>
      </c>
    </row>
    <row r="312" ht="17.1" customHeight="1" spans="1:4">
      <c r="A312" s="345" t="s">
        <v>144</v>
      </c>
      <c r="B312" s="341">
        <v>0</v>
      </c>
      <c r="C312" s="346">
        <v>0</v>
      </c>
      <c r="D312" s="343">
        <f t="shared" si="4"/>
        <v>0</v>
      </c>
    </row>
    <row r="313" ht="17.1" customHeight="1" spans="1:4">
      <c r="A313" s="345" t="s">
        <v>330</v>
      </c>
      <c r="B313" s="341">
        <v>0</v>
      </c>
      <c r="C313" s="346">
        <v>0</v>
      </c>
      <c r="D313" s="343">
        <f t="shared" si="4"/>
        <v>0</v>
      </c>
    </row>
    <row r="314" ht="17.1" customHeight="1" spans="1:4">
      <c r="A314" s="345" t="s">
        <v>151</v>
      </c>
      <c r="B314" s="341">
        <v>0</v>
      </c>
      <c r="C314" s="346">
        <v>0</v>
      </c>
      <c r="D314" s="343">
        <f t="shared" si="4"/>
        <v>0</v>
      </c>
    </row>
    <row r="315" ht="17.1" customHeight="1" spans="1:4">
      <c r="A315" s="345" t="s">
        <v>331</v>
      </c>
      <c r="B315" s="341">
        <v>100</v>
      </c>
      <c r="C315" s="346">
        <v>100</v>
      </c>
      <c r="D315" s="343">
        <f t="shared" si="4"/>
        <v>100</v>
      </c>
    </row>
    <row r="316" ht="17.1" customHeight="1" spans="1:4">
      <c r="A316" s="340" t="s">
        <v>332</v>
      </c>
      <c r="B316" s="341">
        <f>SUM(B317:B323)</f>
        <v>15</v>
      </c>
      <c r="C316" s="344">
        <v>160</v>
      </c>
      <c r="D316" s="343">
        <f t="shared" si="4"/>
        <v>9.375</v>
      </c>
    </row>
    <row r="317" ht="17.1" customHeight="1" spans="1:4">
      <c r="A317" s="345" t="s">
        <v>142</v>
      </c>
      <c r="B317" s="341">
        <v>0</v>
      </c>
      <c r="C317" s="346">
        <v>0</v>
      </c>
      <c r="D317" s="343">
        <f t="shared" si="4"/>
        <v>0</v>
      </c>
    </row>
    <row r="318" ht="17.1" customHeight="1" spans="1:4">
      <c r="A318" s="345" t="s">
        <v>143</v>
      </c>
      <c r="B318" s="341">
        <v>0</v>
      </c>
      <c r="C318" s="346">
        <v>0</v>
      </c>
      <c r="D318" s="343">
        <f t="shared" si="4"/>
        <v>0</v>
      </c>
    </row>
    <row r="319" ht="17.1" customHeight="1" spans="1:4">
      <c r="A319" s="345" t="s">
        <v>144</v>
      </c>
      <c r="B319" s="341">
        <v>0</v>
      </c>
      <c r="C319" s="346">
        <v>0</v>
      </c>
      <c r="D319" s="343">
        <f t="shared" si="4"/>
        <v>0</v>
      </c>
    </row>
    <row r="320" ht="17.1" customHeight="1" spans="1:4">
      <c r="A320" s="345" t="s">
        <v>333</v>
      </c>
      <c r="B320" s="341">
        <v>0</v>
      </c>
      <c r="C320" s="346">
        <v>0</v>
      </c>
      <c r="D320" s="343">
        <f t="shared" si="4"/>
        <v>0</v>
      </c>
    </row>
    <row r="321" ht="17.1" customHeight="1" spans="1:4">
      <c r="A321" s="345" t="s">
        <v>334</v>
      </c>
      <c r="B321" s="341">
        <v>0</v>
      </c>
      <c r="C321" s="346">
        <v>0</v>
      </c>
      <c r="D321" s="343">
        <f t="shared" si="4"/>
        <v>0</v>
      </c>
    </row>
    <row r="322" ht="17.1" customHeight="1" spans="1:4">
      <c r="A322" s="345" t="s">
        <v>151</v>
      </c>
      <c r="B322" s="341">
        <v>0</v>
      </c>
      <c r="C322" s="346">
        <v>0</v>
      </c>
      <c r="D322" s="343">
        <f t="shared" si="4"/>
        <v>0</v>
      </c>
    </row>
    <row r="323" ht="17.1" customHeight="1" spans="1:4">
      <c r="A323" s="345" t="s">
        <v>335</v>
      </c>
      <c r="B323" s="341">
        <v>15</v>
      </c>
      <c r="C323" s="346">
        <v>160</v>
      </c>
      <c r="D323" s="343">
        <f t="shared" si="4"/>
        <v>9.375</v>
      </c>
    </row>
    <row r="324" ht="17.1" customHeight="1" spans="1:4">
      <c r="A324" s="340" t="s">
        <v>336</v>
      </c>
      <c r="B324" s="341">
        <f>SUM(B325:B332)</f>
        <v>110</v>
      </c>
      <c r="C324" s="344">
        <v>372</v>
      </c>
      <c r="D324" s="343">
        <f t="shared" si="4"/>
        <v>29.5698924731183</v>
      </c>
    </row>
    <row r="325" ht="17.1" customHeight="1" spans="1:4">
      <c r="A325" s="345" t="s">
        <v>142</v>
      </c>
      <c r="B325" s="341">
        <v>2</v>
      </c>
      <c r="C325" s="346">
        <v>0</v>
      </c>
      <c r="D325" s="343">
        <f t="shared" si="4"/>
        <v>0</v>
      </c>
    </row>
    <row r="326" ht="17.1" customHeight="1" spans="1:4">
      <c r="A326" s="345" t="s">
        <v>143</v>
      </c>
      <c r="B326" s="341">
        <v>0</v>
      </c>
      <c r="C326" s="346">
        <v>0</v>
      </c>
      <c r="D326" s="343">
        <f t="shared" ref="D326:D389" si="5">IFERROR(B326/C326*100,)</f>
        <v>0</v>
      </c>
    </row>
    <row r="327" ht="17.1" customHeight="1" spans="1:4">
      <c r="A327" s="345" t="s">
        <v>144</v>
      </c>
      <c r="B327" s="341">
        <v>0</v>
      </c>
      <c r="C327" s="346">
        <v>0</v>
      </c>
      <c r="D327" s="343">
        <f t="shared" si="5"/>
        <v>0</v>
      </c>
    </row>
    <row r="328" ht="17.1" customHeight="1" spans="1:4">
      <c r="A328" s="345" t="s">
        <v>337</v>
      </c>
      <c r="B328" s="341">
        <v>0</v>
      </c>
      <c r="C328" s="346">
        <v>0</v>
      </c>
      <c r="D328" s="343">
        <f t="shared" si="5"/>
        <v>0</v>
      </c>
    </row>
    <row r="329" ht="17.1" customHeight="1" spans="1:4">
      <c r="A329" s="345" t="s">
        <v>338</v>
      </c>
      <c r="B329" s="341">
        <v>0</v>
      </c>
      <c r="C329" s="346">
        <v>0</v>
      </c>
      <c r="D329" s="343">
        <f t="shared" si="5"/>
        <v>0</v>
      </c>
    </row>
    <row r="330" ht="17.1" customHeight="1" spans="1:4">
      <c r="A330" s="345" t="s">
        <v>339</v>
      </c>
      <c r="B330" s="341">
        <v>0</v>
      </c>
      <c r="C330" s="346">
        <v>0</v>
      </c>
      <c r="D330" s="343">
        <f t="shared" si="5"/>
        <v>0</v>
      </c>
    </row>
    <row r="331" ht="17.1" customHeight="1" spans="1:4">
      <c r="A331" s="345" t="s">
        <v>151</v>
      </c>
      <c r="B331" s="341">
        <v>0</v>
      </c>
      <c r="C331" s="346">
        <v>0</v>
      </c>
      <c r="D331" s="343">
        <f t="shared" si="5"/>
        <v>0</v>
      </c>
    </row>
    <row r="332" ht="17.1" customHeight="1" spans="1:4">
      <c r="A332" s="345" t="s">
        <v>340</v>
      </c>
      <c r="B332" s="341">
        <v>108</v>
      </c>
      <c r="C332" s="346">
        <v>372</v>
      </c>
      <c r="D332" s="343">
        <f t="shared" si="5"/>
        <v>29.0322580645161</v>
      </c>
    </row>
    <row r="333" ht="17.1" customHeight="1" spans="1:4">
      <c r="A333" s="340" t="s">
        <v>341</v>
      </c>
      <c r="B333" s="341">
        <f>SUM(B334:B346)</f>
        <v>2328</v>
      </c>
      <c r="C333" s="344">
        <v>2045</v>
      </c>
      <c r="D333" s="343">
        <f t="shared" si="5"/>
        <v>113.838630806846</v>
      </c>
    </row>
    <row r="334" ht="17.1" customHeight="1" spans="1:4">
      <c r="A334" s="345" t="s">
        <v>142</v>
      </c>
      <c r="B334" s="341">
        <v>1599</v>
      </c>
      <c r="C334" s="346">
        <v>1762</v>
      </c>
      <c r="D334" s="343">
        <f t="shared" si="5"/>
        <v>90.7491486946652</v>
      </c>
    </row>
    <row r="335" ht="17.1" customHeight="1" spans="1:4">
      <c r="A335" s="345" t="s">
        <v>143</v>
      </c>
      <c r="B335" s="341">
        <v>0</v>
      </c>
      <c r="C335" s="346">
        <v>0</v>
      </c>
      <c r="D335" s="343">
        <f t="shared" si="5"/>
        <v>0</v>
      </c>
    </row>
    <row r="336" ht="17.1" customHeight="1" spans="1:4">
      <c r="A336" s="345" t="s">
        <v>144</v>
      </c>
      <c r="B336" s="341">
        <v>0</v>
      </c>
      <c r="C336" s="346">
        <v>0</v>
      </c>
      <c r="D336" s="343">
        <f t="shared" si="5"/>
        <v>0</v>
      </c>
    </row>
    <row r="337" ht="17.1" customHeight="1" spans="1:4">
      <c r="A337" s="345" t="s">
        <v>342</v>
      </c>
      <c r="B337" s="341">
        <v>0</v>
      </c>
      <c r="C337" s="346">
        <v>0</v>
      </c>
      <c r="D337" s="343">
        <f t="shared" si="5"/>
        <v>0</v>
      </c>
    </row>
    <row r="338" ht="17.1" customHeight="1" spans="1:4">
      <c r="A338" s="345" t="s">
        <v>343</v>
      </c>
      <c r="B338" s="341">
        <v>27</v>
      </c>
      <c r="C338" s="346">
        <v>23</v>
      </c>
      <c r="D338" s="343">
        <f t="shared" si="5"/>
        <v>117.391304347826</v>
      </c>
    </row>
    <row r="339" ht="17.1" customHeight="1" spans="1:4">
      <c r="A339" s="345" t="s">
        <v>344</v>
      </c>
      <c r="B339" s="341">
        <v>0</v>
      </c>
      <c r="C339" s="346">
        <v>0</v>
      </c>
      <c r="D339" s="343">
        <f t="shared" si="5"/>
        <v>0</v>
      </c>
    </row>
    <row r="340" ht="17.1" customHeight="1" spans="1:4">
      <c r="A340" s="345" t="s">
        <v>345</v>
      </c>
      <c r="B340" s="341">
        <v>53</v>
      </c>
      <c r="C340" s="346">
        <v>16</v>
      </c>
      <c r="D340" s="343">
        <f t="shared" si="5"/>
        <v>331.25</v>
      </c>
    </row>
    <row r="341" ht="17.1" customHeight="1" spans="1:4">
      <c r="A341" s="345" t="s">
        <v>346</v>
      </c>
      <c r="B341" s="341">
        <v>0</v>
      </c>
      <c r="C341" s="346">
        <v>0</v>
      </c>
      <c r="D341" s="343">
        <f t="shared" si="5"/>
        <v>0</v>
      </c>
    </row>
    <row r="342" ht="17.1" customHeight="1" spans="1:4">
      <c r="A342" s="345" t="s">
        <v>347</v>
      </c>
      <c r="B342" s="341">
        <v>18</v>
      </c>
      <c r="C342" s="346">
        <v>11</v>
      </c>
      <c r="D342" s="343">
        <f t="shared" si="5"/>
        <v>163.636363636364</v>
      </c>
    </row>
    <row r="343" ht="17.1" customHeight="1" spans="1:4">
      <c r="A343" s="345" t="s">
        <v>348</v>
      </c>
      <c r="B343" s="341">
        <v>0</v>
      </c>
      <c r="C343" s="346">
        <v>0</v>
      </c>
      <c r="D343" s="343">
        <f t="shared" si="5"/>
        <v>0</v>
      </c>
    </row>
    <row r="344" ht="17.1" customHeight="1" spans="1:4">
      <c r="A344" s="345" t="s">
        <v>183</v>
      </c>
      <c r="B344" s="341">
        <v>0</v>
      </c>
      <c r="C344" s="346">
        <v>0</v>
      </c>
      <c r="D344" s="343">
        <f t="shared" si="5"/>
        <v>0</v>
      </c>
    </row>
    <row r="345" ht="17.1" customHeight="1" spans="1:4">
      <c r="A345" s="345" t="s">
        <v>151</v>
      </c>
      <c r="B345" s="341">
        <v>40</v>
      </c>
      <c r="C345" s="346">
        <v>0</v>
      </c>
      <c r="D345" s="343">
        <f t="shared" si="5"/>
        <v>0</v>
      </c>
    </row>
    <row r="346" ht="17.1" customHeight="1" spans="1:4">
      <c r="A346" s="345" t="s">
        <v>349</v>
      </c>
      <c r="B346" s="341">
        <v>591</v>
      </c>
      <c r="C346" s="346">
        <v>233</v>
      </c>
      <c r="D346" s="343">
        <f t="shared" si="5"/>
        <v>253.648068669528</v>
      </c>
    </row>
    <row r="347" ht="17.1" customHeight="1" spans="1:4">
      <c r="A347" s="340" t="s">
        <v>350</v>
      </c>
      <c r="B347" s="341">
        <f>SUM(B348:B356)</f>
        <v>0</v>
      </c>
      <c r="C347" s="344">
        <v>0</v>
      </c>
      <c r="D347" s="343">
        <f t="shared" si="5"/>
        <v>0</v>
      </c>
    </row>
    <row r="348" ht="17.1" customHeight="1" spans="1:4">
      <c r="A348" s="345" t="s">
        <v>142</v>
      </c>
      <c r="B348" s="341">
        <v>0</v>
      </c>
      <c r="C348" s="346">
        <v>0</v>
      </c>
      <c r="D348" s="343">
        <f t="shared" si="5"/>
        <v>0</v>
      </c>
    </row>
    <row r="349" ht="17.1" customHeight="1" spans="1:4">
      <c r="A349" s="345" t="s">
        <v>143</v>
      </c>
      <c r="B349" s="341">
        <v>0</v>
      </c>
      <c r="C349" s="346">
        <v>0</v>
      </c>
      <c r="D349" s="343">
        <f t="shared" si="5"/>
        <v>0</v>
      </c>
    </row>
    <row r="350" ht="17.1" customHeight="1" spans="1:4">
      <c r="A350" s="345" t="s">
        <v>144</v>
      </c>
      <c r="B350" s="341">
        <v>0</v>
      </c>
      <c r="C350" s="346">
        <v>0</v>
      </c>
      <c r="D350" s="343">
        <f t="shared" si="5"/>
        <v>0</v>
      </c>
    </row>
    <row r="351" ht="17.1" customHeight="1" spans="1:4">
      <c r="A351" s="345" t="s">
        <v>351</v>
      </c>
      <c r="B351" s="341">
        <v>0</v>
      </c>
      <c r="C351" s="346">
        <v>0</v>
      </c>
      <c r="D351" s="343">
        <f t="shared" si="5"/>
        <v>0</v>
      </c>
    </row>
    <row r="352" ht="17.1" customHeight="1" spans="1:4">
      <c r="A352" s="345" t="s">
        <v>352</v>
      </c>
      <c r="B352" s="341">
        <v>0</v>
      </c>
      <c r="C352" s="346">
        <v>0</v>
      </c>
      <c r="D352" s="343">
        <f t="shared" si="5"/>
        <v>0</v>
      </c>
    </row>
    <row r="353" ht="17.1" customHeight="1" spans="1:4">
      <c r="A353" s="345" t="s">
        <v>353</v>
      </c>
      <c r="B353" s="341">
        <v>0</v>
      </c>
      <c r="C353" s="346">
        <v>0</v>
      </c>
      <c r="D353" s="343">
        <f t="shared" si="5"/>
        <v>0</v>
      </c>
    </row>
    <row r="354" ht="17.1" customHeight="1" spans="1:4">
      <c r="A354" s="345" t="s">
        <v>183</v>
      </c>
      <c r="B354" s="341">
        <v>0</v>
      </c>
      <c r="C354" s="346">
        <v>0</v>
      </c>
      <c r="D354" s="343">
        <f t="shared" si="5"/>
        <v>0</v>
      </c>
    </row>
    <row r="355" ht="17.1" customHeight="1" spans="1:4">
      <c r="A355" s="345" t="s">
        <v>151</v>
      </c>
      <c r="B355" s="341">
        <v>0</v>
      </c>
      <c r="C355" s="346">
        <v>0</v>
      </c>
      <c r="D355" s="343">
        <f t="shared" si="5"/>
        <v>0</v>
      </c>
    </row>
    <row r="356" ht="17.1" customHeight="1" spans="1:4">
      <c r="A356" s="345" t="s">
        <v>354</v>
      </c>
      <c r="B356" s="341">
        <v>0</v>
      </c>
      <c r="C356" s="346">
        <v>0</v>
      </c>
      <c r="D356" s="343">
        <f t="shared" si="5"/>
        <v>0</v>
      </c>
    </row>
    <row r="357" ht="17.1" customHeight="1" spans="1:4">
      <c r="A357" s="340" t="s">
        <v>355</v>
      </c>
      <c r="B357" s="341">
        <f>SUM(B358:B366)</f>
        <v>0</v>
      </c>
      <c r="C357" s="344">
        <v>0</v>
      </c>
      <c r="D357" s="343">
        <f t="shared" si="5"/>
        <v>0</v>
      </c>
    </row>
    <row r="358" ht="17.1" customHeight="1" spans="1:4">
      <c r="A358" s="345" t="s">
        <v>142</v>
      </c>
      <c r="B358" s="341">
        <v>0</v>
      </c>
      <c r="C358" s="346">
        <v>0</v>
      </c>
      <c r="D358" s="343">
        <f t="shared" si="5"/>
        <v>0</v>
      </c>
    </row>
    <row r="359" ht="17.1" customHeight="1" spans="1:4">
      <c r="A359" s="345" t="s">
        <v>143</v>
      </c>
      <c r="B359" s="341">
        <v>0</v>
      </c>
      <c r="C359" s="346">
        <v>0</v>
      </c>
      <c r="D359" s="343">
        <f t="shared" si="5"/>
        <v>0</v>
      </c>
    </row>
    <row r="360" ht="17.1" customHeight="1" spans="1:4">
      <c r="A360" s="345" t="s">
        <v>144</v>
      </c>
      <c r="B360" s="341">
        <v>0</v>
      </c>
      <c r="C360" s="346">
        <v>0</v>
      </c>
      <c r="D360" s="343">
        <f t="shared" si="5"/>
        <v>0</v>
      </c>
    </row>
    <row r="361" ht="17.1" customHeight="1" spans="1:4">
      <c r="A361" s="345" t="s">
        <v>356</v>
      </c>
      <c r="B361" s="341">
        <v>0</v>
      </c>
      <c r="C361" s="346">
        <v>0</v>
      </c>
      <c r="D361" s="343">
        <f t="shared" si="5"/>
        <v>0</v>
      </c>
    </row>
    <row r="362" ht="17.1" customHeight="1" spans="1:4">
      <c r="A362" s="345" t="s">
        <v>357</v>
      </c>
      <c r="B362" s="341">
        <v>0</v>
      </c>
      <c r="C362" s="346">
        <v>0</v>
      </c>
      <c r="D362" s="343">
        <f t="shared" si="5"/>
        <v>0</v>
      </c>
    </row>
    <row r="363" ht="17.1" customHeight="1" spans="1:4">
      <c r="A363" s="345" t="s">
        <v>358</v>
      </c>
      <c r="B363" s="341">
        <v>0</v>
      </c>
      <c r="C363" s="346">
        <v>0</v>
      </c>
      <c r="D363" s="343">
        <f t="shared" si="5"/>
        <v>0</v>
      </c>
    </row>
    <row r="364" ht="17.1" customHeight="1" spans="1:4">
      <c r="A364" s="345" t="s">
        <v>183</v>
      </c>
      <c r="B364" s="341">
        <v>0</v>
      </c>
      <c r="C364" s="346">
        <v>0</v>
      </c>
      <c r="D364" s="343">
        <f t="shared" si="5"/>
        <v>0</v>
      </c>
    </row>
    <row r="365" ht="17.1" customHeight="1" spans="1:4">
      <c r="A365" s="345" t="s">
        <v>151</v>
      </c>
      <c r="B365" s="341">
        <v>0</v>
      </c>
      <c r="C365" s="346">
        <v>0</v>
      </c>
      <c r="D365" s="343">
        <f t="shared" si="5"/>
        <v>0</v>
      </c>
    </row>
    <row r="366" ht="17.1" customHeight="1" spans="1:4">
      <c r="A366" s="345" t="s">
        <v>359</v>
      </c>
      <c r="B366" s="341">
        <v>0</v>
      </c>
      <c r="C366" s="346">
        <v>0</v>
      </c>
      <c r="D366" s="343">
        <f t="shared" si="5"/>
        <v>0</v>
      </c>
    </row>
    <row r="367" ht="17.1" customHeight="1" spans="1:4">
      <c r="A367" s="340" t="s">
        <v>360</v>
      </c>
      <c r="B367" s="341">
        <f>SUM(B368:B374)</f>
        <v>0</v>
      </c>
      <c r="C367" s="344">
        <v>0</v>
      </c>
      <c r="D367" s="343">
        <f t="shared" si="5"/>
        <v>0</v>
      </c>
    </row>
    <row r="368" ht="17.1" customHeight="1" spans="1:4">
      <c r="A368" s="345" t="s">
        <v>142</v>
      </c>
      <c r="B368" s="341">
        <v>0</v>
      </c>
      <c r="C368" s="346">
        <v>0</v>
      </c>
      <c r="D368" s="343">
        <f t="shared" si="5"/>
        <v>0</v>
      </c>
    </row>
    <row r="369" ht="17.1" customHeight="1" spans="1:4">
      <c r="A369" s="345" t="s">
        <v>143</v>
      </c>
      <c r="B369" s="341">
        <v>0</v>
      </c>
      <c r="C369" s="346">
        <v>0</v>
      </c>
      <c r="D369" s="343">
        <f t="shared" si="5"/>
        <v>0</v>
      </c>
    </row>
    <row r="370" ht="17.1" customHeight="1" spans="1:4">
      <c r="A370" s="345" t="s">
        <v>144</v>
      </c>
      <c r="B370" s="341">
        <v>0</v>
      </c>
      <c r="C370" s="346">
        <v>0</v>
      </c>
      <c r="D370" s="343">
        <f t="shared" si="5"/>
        <v>0</v>
      </c>
    </row>
    <row r="371" ht="17.1" customHeight="1" spans="1:4">
      <c r="A371" s="345" t="s">
        <v>361</v>
      </c>
      <c r="B371" s="341">
        <v>0</v>
      </c>
      <c r="C371" s="346">
        <v>0</v>
      </c>
      <c r="D371" s="343">
        <f t="shared" si="5"/>
        <v>0</v>
      </c>
    </row>
    <row r="372" ht="17.1" customHeight="1" spans="1:4">
      <c r="A372" s="345" t="s">
        <v>362</v>
      </c>
      <c r="B372" s="341">
        <v>0</v>
      </c>
      <c r="C372" s="346">
        <v>0</v>
      </c>
      <c r="D372" s="343">
        <f t="shared" si="5"/>
        <v>0</v>
      </c>
    </row>
    <row r="373" ht="17.1" customHeight="1" spans="1:4">
      <c r="A373" s="345" t="s">
        <v>151</v>
      </c>
      <c r="B373" s="341">
        <v>0</v>
      </c>
      <c r="C373" s="346">
        <v>0</v>
      </c>
      <c r="D373" s="343">
        <f t="shared" si="5"/>
        <v>0</v>
      </c>
    </row>
    <row r="374" ht="17.1" customHeight="1" spans="1:4">
      <c r="A374" s="345" t="s">
        <v>363</v>
      </c>
      <c r="B374" s="341">
        <v>0</v>
      </c>
      <c r="C374" s="346">
        <v>0</v>
      </c>
      <c r="D374" s="343">
        <f t="shared" si="5"/>
        <v>0</v>
      </c>
    </row>
    <row r="375" ht="17.1" customHeight="1" spans="1:4">
      <c r="A375" s="340" t="s">
        <v>364</v>
      </c>
      <c r="B375" s="341">
        <f>SUM(B376:B380)</f>
        <v>0</v>
      </c>
      <c r="C375" s="344">
        <v>0</v>
      </c>
      <c r="D375" s="343">
        <f t="shared" si="5"/>
        <v>0</v>
      </c>
    </row>
    <row r="376" ht="17.1" customHeight="1" spans="1:4">
      <c r="A376" s="345" t="s">
        <v>142</v>
      </c>
      <c r="B376" s="341">
        <v>0</v>
      </c>
      <c r="C376" s="346">
        <v>0</v>
      </c>
      <c r="D376" s="343">
        <f t="shared" si="5"/>
        <v>0</v>
      </c>
    </row>
    <row r="377" ht="17.1" customHeight="1" spans="1:4">
      <c r="A377" s="345" t="s">
        <v>143</v>
      </c>
      <c r="B377" s="341">
        <v>0</v>
      </c>
      <c r="C377" s="346">
        <v>0</v>
      </c>
      <c r="D377" s="343">
        <f t="shared" si="5"/>
        <v>0</v>
      </c>
    </row>
    <row r="378" ht="17.1" customHeight="1" spans="1:4">
      <c r="A378" s="345" t="s">
        <v>183</v>
      </c>
      <c r="B378" s="341">
        <v>0</v>
      </c>
      <c r="C378" s="346">
        <v>0</v>
      </c>
      <c r="D378" s="343">
        <f t="shared" si="5"/>
        <v>0</v>
      </c>
    </row>
    <row r="379" ht="17.1" customHeight="1" spans="1:4">
      <c r="A379" s="345" t="s">
        <v>365</v>
      </c>
      <c r="B379" s="341">
        <v>0</v>
      </c>
      <c r="C379" s="346">
        <v>0</v>
      </c>
      <c r="D379" s="343">
        <f t="shared" si="5"/>
        <v>0</v>
      </c>
    </row>
    <row r="380" ht="17.1" customHeight="1" spans="1:4">
      <c r="A380" s="345" t="s">
        <v>366</v>
      </c>
      <c r="B380" s="341">
        <v>0</v>
      </c>
      <c r="C380" s="346">
        <v>0</v>
      </c>
      <c r="D380" s="343">
        <f t="shared" si="5"/>
        <v>0</v>
      </c>
    </row>
    <row r="381" ht="17.1" customHeight="1" spans="1:4">
      <c r="A381" s="340" t="s">
        <v>367</v>
      </c>
      <c r="B381" s="341">
        <f>SUM(B382:B383)</f>
        <v>62</v>
      </c>
      <c r="C381" s="344">
        <v>96</v>
      </c>
      <c r="D381" s="343">
        <f t="shared" si="5"/>
        <v>64.5833333333333</v>
      </c>
    </row>
    <row r="382" ht="17.1" customHeight="1" spans="1:4">
      <c r="A382" s="345" t="s">
        <v>368</v>
      </c>
      <c r="B382" s="341">
        <v>49</v>
      </c>
      <c r="C382" s="346">
        <v>49</v>
      </c>
      <c r="D382" s="343">
        <f t="shared" si="5"/>
        <v>100</v>
      </c>
    </row>
    <row r="383" ht="17.1" customHeight="1" spans="1:4">
      <c r="A383" s="345" t="s">
        <v>369</v>
      </c>
      <c r="B383" s="341">
        <v>13</v>
      </c>
      <c r="C383" s="346">
        <v>47</v>
      </c>
      <c r="D383" s="343">
        <f t="shared" si="5"/>
        <v>27.6595744680851</v>
      </c>
    </row>
    <row r="384" ht="17.1" customHeight="1" spans="1:4">
      <c r="A384" s="340" t="s">
        <v>370</v>
      </c>
      <c r="B384" s="341">
        <f>B385+B390+B397+B403+B409+B413+B417+B421+B427+B434</f>
        <v>162011</v>
      </c>
      <c r="C384" s="342">
        <v>136182</v>
      </c>
      <c r="D384" s="343">
        <f t="shared" si="5"/>
        <v>118.96653008474</v>
      </c>
    </row>
    <row r="385" ht="17.1" customHeight="1" spans="1:4">
      <c r="A385" s="340" t="s">
        <v>371</v>
      </c>
      <c r="B385" s="341">
        <f>SUM(B386:B389)</f>
        <v>961</v>
      </c>
      <c r="C385" s="344">
        <v>891</v>
      </c>
      <c r="D385" s="343">
        <f t="shared" si="5"/>
        <v>107.856341189675</v>
      </c>
    </row>
    <row r="386" ht="17.1" customHeight="1" spans="1:4">
      <c r="A386" s="345" t="s">
        <v>142</v>
      </c>
      <c r="B386" s="341">
        <v>247</v>
      </c>
      <c r="C386" s="346">
        <v>273</v>
      </c>
      <c r="D386" s="343">
        <f t="shared" si="5"/>
        <v>90.4761904761905</v>
      </c>
    </row>
    <row r="387" ht="17.1" customHeight="1" spans="1:4">
      <c r="A387" s="345" t="s">
        <v>143</v>
      </c>
      <c r="B387" s="341">
        <v>0</v>
      </c>
      <c r="C387" s="346">
        <v>0</v>
      </c>
      <c r="D387" s="343">
        <f t="shared" si="5"/>
        <v>0</v>
      </c>
    </row>
    <row r="388" ht="17.1" customHeight="1" spans="1:4">
      <c r="A388" s="345" t="s">
        <v>144</v>
      </c>
      <c r="B388" s="341">
        <v>0</v>
      </c>
      <c r="C388" s="346">
        <v>0</v>
      </c>
      <c r="D388" s="343">
        <f t="shared" si="5"/>
        <v>0</v>
      </c>
    </row>
    <row r="389" ht="17.1" customHeight="1" spans="1:4">
      <c r="A389" s="345" t="s">
        <v>372</v>
      </c>
      <c r="B389" s="341">
        <v>714</v>
      </c>
      <c r="C389" s="346">
        <v>618</v>
      </c>
      <c r="D389" s="343">
        <f t="shared" si="5"/>
        <v>115.533980582524</v>
      </c>
    </row>
    <row r="390" ht="17.1" customHeight="1" spans="1:4">
      <c r="A390" s="340" t="s">
        <v>373</v>
      </c>
      <c r="B390" s="341">
        <f>SUM(B391:B396)</f>
        <v>140386</v>
      </c>
      <c r="C390" s="344">
        <v>116234</v>
      </c>
      <c r="D390" s="343">
        <f t="shared" ref="D390:D453" si="6">IFERROR(B390/C390*100,)</f>
        <v>120.778773852745</v>
      </c>
    </row>
    <row r="391" ht="17.1" customHeight="1" spans="1:4">
      <c r="A391" s="345" t="s">
        <v>374</v>
      </c>
      <c r="B391" s="341">
        <v>11526</v>
      </c>
      <c r="C391" s="346">
        <v>7536</v>
      </c>
      <c r="D391" s="343">
        <f t="shared" si="6"/>
        <v>152.945859872611</v>
      </c>
    </row>
    <row r="392" ht="17.1" customHeight="1" spans="1:4">
      <c r="A392" s="345" t="s">
        <v>375</v>
      </c>
      <c r="B392" s="341">
        <v>66207</v>
      </c>
      <c r="C392" s="346">
        <v>54776</v>
      </c>
      <c r="D392" s="343">
        <f t="shared" si="6"/>
        <v>120.868628596466</v>
      </c>
    </row>
    <row r="393" ht="17.1" customHeight="1" spans="1:4">
      <c r="A393" s="345" t="s">
        <v>376</v>
      </c>
      <c r="B393" s="341">
        <v>48755</v>
      </c>
      <c r="C393" s="346">
        <v>41142</v>
      </c>
      <c r="D393" s="343">
        <f t="shared" si="6"/>
        <v>118.504204948714</v>
      </c>
    </row>
    <row r="394" ht="17.1" customHeight="1" spans="1:4">
      <c r="A394" s="345" t="s">
        <v>377</v>
      </c>
      <c r="B394" s="341">
        <v>11201</v>
      </c>
      <c r="C394" s="346">
        <v>7578</v>
      </c>
      <c r="D394" s="343">
        <f t="shared" si="6"/>
        <v>147.809448403273</v>
      </c>
    </row>
    <row r="395" ht="17.1" customHeight="1" spans="1:4">
      <c r="A395" s="345" t="s">
        <v>378</v>
      </c>
      <c r="B395" s="341">
        <v>0</v>
      </c>
      <c r="C395" s="346">
        <v>0</v>
      </c>
      <c r="D395" s="343">
        <f t="shared" si="6"/>
        <v>0</v>
      </c>
    </row>
    <row r="396" ht="17.1" customHeight="1" spans="1:4">
      <c r="A396" s="345" t="s">
        <v>379</v>
      </c>
      <c r="B396" s="341">
        <v>2697</v>
      </c>
      <c r="C396" s="346">
        <v>5202</v>
      </c>
      <c r="D396" s="343">
        <f t="shared" si="6"/>
        <v>51.8454440599769</v>
      </c>
    </row>
    <row r="397" ht="17.1" customHeight="1" spans="1:4">
      <c r="A397" s="340" t="s">
        <v>380</v>
      </c>
      <c r="B397" s="341">
        <f>SUM(B398:B402)</f>
        <v>7422</v>
      </c>
      <c r="C397" s="344">
        <v>6068</v>
      </c>
      <c r="D397" s="343">
        <f t="shared" si="6"/>
        <v>122.313777191826</v>
      </c>
    </row>
    <row r="398" ht="17.1" customHeight="1" spans="1:4">
      <c r="A398" s="345" t="s">
        <v>381</v>
      </c>
      <c r="B398" s="341">
        <v>0</v>
      </c>
      <c r="C398" s="346">
        <v>0</v>
      </c>
      <c r="D398" s="343">
        <f t="shared" si="6"/>
        <v>0</v>
      </c>
    </row>
    <row r="399" ht="17.1" customHeight="1" spans="1:4">
      <c r="A399" s="345" t="s">
        <v>382</v>
      </c>
      <c r="B399" s="341">
        <v>6976</v>
      </c>
      <c r="C399" s="346">
        <v>5619</v>
      </c>
      <c r="D399" s="343">
        <f t="shared" si="6"/>
        <v>124.150204662751</v>
      </c>
    </row>
    <row r="400" ht="17.1" customHeight="1" spans="1:4">
      <c r="A400" s="345" t="s">
        <v>383</v>
      </c>
      <c r="B400" s="341">
        <v>446</v>
      </c>
      <c r="C400" s="346">
        <v>449</v>
      </c>
      <c r="D400" s="343">
        <f t="shared" si="6"/>
        <v>99.3318485523385</v>
      </c>
    </row>
    <row r="401" ht="17.1" customHeight="1" spans="1:4">
      <c r="A401" s="345" t="s">
        <v>384</v>
      </c>
      <c r="B401" s="341">
        <v>0</v>
      </c>
      <c r="C401" s="346">
        <v>0</v>
      </c>
      <c r="D401" s="343">
        <f t="shared" si="6"/>
        <v>0</v>
      </c>
    </row>
    <row r="402" ht="17.1" customHeight="1" spans="1:4">
      <c r="A402" s="345" t="s">
        <v>385</v>
      </c>
      <c r="B402" s="341">
        <v>0</v>
      </c>
      <c r="C402" s="346">
        <v>0</v>
      </c>
      <c r="D402" s="343">
        <f t="shared" si="6"/>
        <v>0</v>
      </c>
    </row>
    <row r="403" ht="17.1" customHeight="1" spans="1:4">
      <c r="A403" s="340" t="s">
        <v>386</v>
      </c>
      <c r="B403" s="341">
        <f>SUM(B404:B408)</f>
        <v>0</v>
      </c>
      <c r="C403" s="344">
        <v>0</v>
      </c>
      <c r="D403" s="343">
        <f t="shared" si="6"/>
        <v>0</v>
      </c>
    </row>
    <row r="404" ht="17.1" customHeight="1" spans="1:4">
      <c r="A404" s="345" t="s">
        <v>387</v>
      </c>
      <c r="B404" s="341">
        <v>0</v>
      </c>
      <c r="C404" s="346">
        <v>0</v>
      </c>
      <c r="D404" s="343">
        <f t="shared" si="6"/>
        <v>0</v>
      </c>
    </row>
    <row r="405" ht="17.1" customHeight="1" spans="1:4">
      <c r="A405" s="345" t="s">
        <v>388</v>
      </c>
      <c r="B405" s="341">
        <v>0</v>
      </c>
      <c r="C405" s="346">
        <v>0</v>
      </c>
      <c r="D405" s="343">
        <f t="shared" si="6"/>
        <v>0</v>
      </c>
    </row>
    <row r="406" ht="17.1" customHeight="1" spans="1:4">
      <c r="A406" s="345" t="s">
        <v>389</v>
      </c>
      <c r="B406" s="341">
        <v>0</v>
      </c>
      <c r="C406" s="346">
        <v>0</v>
      </c>
      <c r="D406" s="343">
        <f t="shared" si="6"/>
        <v>0</v>
      </c>
    </row>
    <row r="407" ht="17.1" customHeight="1" spans="1:4">
      <c r="A407" s="345" t="s">
        <v>390</v>
      </c>
      <c r="B407" s="341">
        <v>0</v>
      </c>
      <c r="C407" s="346">
        <v>0</v>
      </c>
      <c r="D407" s="343">
        <f t="shared" si="6"/>
        <v>0</v>
      </c>
    </row>
    <row r="408" ht="17.1" customHeight="1" spans="1:4">
      <c r="A408" s="345" t="s">
        <v>391</v>
      </c>
      <c r="B408" s="341">
        <v>0</v>
      </c>
      <c r="C408" s="346">
        <v>0</v>
      </c>
      <c r="D408" s="343">
        <f t="shared" si="6"/>
        <v>0</v>
      </c>
    </row>
    <row r="409" ht="17.1" customHeight="1" spans="1:4">
      <c r="A409" s="340" t="s">
        <v>392</v>
      </c>
      <c r="B409" s="341">
        <f>SUM(B410:B412)</f>
        <v>50</v>
      </c>
      <c r="C409" s="344">
        <v>60</v>
      </c>
      <c r="D409" s="343">
        <f t="shared" si="6"/>
        <v>83.3333333333333</v>
      </c>
    </row>
    <row r="410" ht="17.1" customHeight="1" spans="1:4">
      <c r="A410" s="345" t="s">
        <v>393</v>
      </c>
      <c r="B410" s="341">
        <v>50</v>
      </c>
      <c r="C410" s="346">
        <v>60</v>
      </c>
      <c r="D410" s="343">
        <f t="shared" si="6"/>
        <v>83.3333333333333</v>
      </c>
    </row>
    <row r="411" ht="17.1" customHeight="1" spans="1:4">
      <c r="A411" s="345" t="s">
        <v>394</v>
      </c>
      <c r="B411" s="341">
        <v>0</v>
      </c>
      <c r="C411" s="346">
        <v>0</v>
      </c>
      <c r="D411" s="343">
        <f t="shared" si="6"/>
        <v>0</v>
      </c>
    </row>
    <row r="412" ht="17.1" customHeight="1" spans="1:4">
      <c r="A412" s="345" t="s">
        <v>395</v>
      </c>
      <c r="B412" s="341">
        <v>0</v>
      </c>
      <c r="C412" s="346">
        <v>0</v>
      </c>
      <c r="D412" s="343">
        <f t="shared" si="6"/>
        <v>0</v>
      </c>
    </row>
    <row r="413" ht="17.1" customHeight="1" spans="1:4">
      <c r="A413" s="340" t="s">
        <v>396</v>
      </c>
      <c r="B413" s="341">
        <f>SUM(B414:B416)</f>
        <v>0</v>
      </c>
      <c r="C413" s="344">
        <v>0</v>
      </c>
      <c r="D413" s="343">
        <f t="shared" si="6"/>
        <v>0</v>
      </c>
    </row>
    <row r="414" ht="17.1" customHeight="1" spans="1:4">
      <c r="A414" s="345" t="s">
        <v>397</v>
      </c>
      <c r="B414" s="341">
        <v>0</v>
      </c>
      <c r="C414" s="346">
        <v>0</v>
      </c>
      <c r="D414" s="343">
        <f t="shared" si="6"/>
        <v>0</v>
      </c>
    </row>
    <row r="415" ht="17.1" customHeight="1" spans="1:4">
      <c r="A415" s="345" t="s">
        <v>398</v>
      </c>
      <c r="B415" s="341">
        <v>0</v>
      </c>
      <c r="C415" s="346">
        <v>0</v>
      </c>
      <c r="D415" s="343">
        <f t="shared" si="6"/>
        <v>0</v>
      </c>
    </row>
    <row r="416" ht="17.1" customHeight="1" spans="1:4">
      <c r="A416" s="345" t="s">
        <v>399</v>
      </c>
      <c r="B416" s="341">
        <v>0</v>
      </c>
      <c r="C416" s="346">
        <v>0</v>
      </c>
      <c r="D416" s="343">
        <f t="shared" si="6"/>
        <v>0</v>
      </c>
    </row>
    <row r="417" ht="17.1" customHeight="1" spans="1:4">
      <c r="A417" s="340" t="s">
        <v>400</v>
      </c>
      <c r="B417" s="341">
        <f>SUM(B418:B420)</f>
        <v>1078</v>
      </c>
      <c r="C417" s="344">
        <v>704</v>
      </c>
      <c r="D417" s="343">
        <f t="shared" si="6"/>
        <v>153.125</v>
      </c>
    </row>
    <row r="418" ht="17.1" customHeight="1" spans="1:4">
      <c r="A418" s="345" t="s">
        <v>401</v>
      </c>
      <c r="B418" s="341">
        <v>1055</v>
      </c>
      <c r="C418" s="346">
        <v>702</v>
      </c>
      <c r="D418" s="343">
        <f t="shared" si="6"/>
        <v>150.2849002849</v>
      </c>
    </row>
    <row r="419" ht="17.1" customHeight="1" spans="1:4">
      <c r="A419" s="345" t="s">
        <v>402</v>
      </c>
      <c r="B419" s="341">
        <v>0</v>
      </c>
      <c r="C419" s="346">
        <v>0</v>
      </c>
      <c r="D419" s="343">
        <f t="shared" si="6"/>
        <v>0</v>
      </c>
    </row>
    <row r="420" ht="17.1" customHeight="1" spans="1:4">
      <c r="A420" s="345" t="s">
        <v>403</v>
      </c>
      <c r="B420" s="341">
        <v>23</v>
      </c>
      <c r="C420" s="346">
        <v>2</v>
      </c>
      <c r="D420" s="343">
        <f t="shared" si="6"/>
        <v>1150</v>
      </c>
    </row>
    <row r="421" ht="17.1" customHeight="1" spans="1:4">
      <c r="A421" s="340" t="s">
        <v>404</v>
      </c>
      <c r="B421" s="341">
        <f>SUM(B422:B426)</f>
        <v>2001</v>
      </c>
      <c r="C421" s="344">
        <v>1493</v>
      </c>
      <c r="D421" s="343">
        <f t="shared" si="6"/>
        <v>134.025452109846</v>
      </c>
    </row>
    <row r="422" ht="17.1" customHeight="1" spans="1:4">
      <c r="A422" s="345" t="s">
        <v>405</v>
      </c>
      <c r="B422" s="341">
        <v>1363</v>
      </c>
      <c r="C422" s="346">
        <v>968</v>
      </c>
      <c r="D422" s="343">
        <f t="shared" si="6"/>
        <v>140.805785123967</v>
      </c>
    </row>
    <row r="423" ht="17.1" customHeight="1" spans="1:4">
      <c r="A423" s="345" t="s">
        <v>406</v>
      </c>
      <c r="B423" s="341">
        <v>636</v>
      </c>
      <c r="C423" s="346">
        <v>525</v>
      </c>
      <c r="D423" s="343">
        <f t="shared" si="6"/>
        <v>121.142857142857</v>
      </c>
    </row>
    <row r="424" ht="17.1" customHeight="1" spans="1:4">
      <c r="A424" s="345" t="s">
        <v>407</v>
      </c>
      <c r="B424" s="341">
        <v>0</v>
      </c>
      <c r="C424" s="346">
        <v>0</v>
      </c>
      <c r="D424" s="343">
        <f t="shared" si="6"/>
        <v>0</v>
      </c>
    </row>
    <row r="425" ht="17.1" customHeight="1" spans="1:4">
      <c r="A425" s="345" t="s">
        <v>408</v>
      </c>
      <c r="B425" s="341">
        <v>0</v>
      </c>
      <c r="C425" s="346">
        <v>0</v>
      </c>
      <c r="D425" s="343">
        <f t="shared" si="6"/>
        <v>0</v>
      </c>
    </row>
    <row r="426" ht="17.1" customHeight="1" spans="1:4">
      <c r="A426" s="345" t="s">
        <v>409</v>
      </c>
      <c r="B426" s="341">
        <v>2</v>
      </c>
      <c r="C426" s="346">
        <v>0</v>
      </c>
      <c r="D426" s="343">
        <f t="shared" si="6"/>
        <v>0</v>
      </c>
    </row>
    <row r="427" ht="17.1" customHeight="1" spans="1:4">
      <c r="A427" s="340" t="s">
        <v>410</v>
      </c>
      <c r="B427" s="341">
        <f>SUM(B428:B433)</f>
        <v>9363</v>
      </c>
      <c r="C427" s="344">
        <v>10611</v>
      </c>
      <c r="D427" s="343">
        <f t="shared" si="6"/>
        <v>88.238620299689</v>
      </c>
    </row>
    <row r="428" ht="17.1" customHeight="1" spans="1:4">
      <c r="A428" s="345" t="s">
        <v>411</v>
      </c>
      <c r="B428" s="341">
        <v>0</v>
      </c>
      <c r="C428" s="346">
        <v>0</v>
      </c>
      <c r="D428" s="343">
        <f t="shared" si="6"/>
        <v>0</v>
      </c>
    </row>
    <row r="429" ht="17.1" customHeight="1" spans="1:4">
      <c r="A429" s="345" t="s">
        <v>412</v>
      </c>
      <c r="B429" s="341">
        <v>0</v>
      </c>
      <c r="C429" s="346">
        <v>0</v>
      </c>
      <c r="D429" s="343">
        <f t="shared" si="6"/>
        <v>0</v>
      </c>
    </row>
    <row r="430" ht="17.1" customHeight="1" spans="1:4">
      <c r="A430" s="345" t="s">
        <v>413</v>
      </c>
      <c r="B430" s="341">
        <v>0</v>
      </c>
      <c r="C430" s="346">
        <v>0</v>
      </c>
      <c r="D430" s="343">
        <f t="shared" si="6"/>
        <v>0</v>
      </c>
    </row>
    <row r="431" ht="17.1" customHeight="1" spans="1:4">
      <c r="A431" s="345" t="s">
        <v>414</v>
      </c>
      <c r="B431" s="341">
        <v>0</v>
      </c>
      <c r="C431" s="346">
        <v>0</v>
      </c>
      <c r="D431" s="343">
        <f t="shared" si="6"/>
        <v>0</v>
      </c>
    </row>
    <row r="432" ht="17.1" customHeight="1" spans="1:4">
      <c r="A432" s="345" t="s">
        <v>415</v>
      </c>
      <c r="B432" s="341">
        <v>1977</v>
      </c>
      <c r="C432" s="346">
        <v>1811</v>
      </c>
      <c r="D432" s="343">
        <f t="shared" si="6"/>
        <v>109.166206515737</v>
      </c>
    </row>
    <row r="433" ht="17.1" customHeight="1" spans="1:4">
      <c r="A433" s="345" t="s">
        <v>416</v>
      </c>
      <c r="B433" s="341">
        <v>7386</v>
      </c>
      <c r="C433" s="346">
        <v>8800</v>
      </c>
      <c r="D433" s="343">
        <f t="shared" si="6"/>
        <v>83.9318181818182</v>
      </c>
    </row>
    <row r="434" ht="17.1" customHeight="1" spans="1:4">
      <c r="A434" s="340" t="s">
        <v>417</v>
      </c>
      <c r="B434" s="341">
        <f>SUM(B435)</f>
        <v>750</v>
      </c>
      <c r="C434" s="344">
        <v>121</v>
      </c>
      <c r="D434" s="343">
        <f t="shared" si="6"/>
        <v>619.834710743802</v>
      </c>
    </row>
    <row r="435" ht="17.1" customHeight="1" spans="1:4">
      <c r="A435" s="345" t="s">
        <v>418</v>
      </c>
      <c r="B435" s="341">
        <v>750</v>
      </c>
      <c r="C435" s="346">
        <v>121</v>
      </c>
      <c r="D435" s="343">
        <f t="shared" si="6"/>
        <v>619.834710743802</v>
      </c>
    </row>
    <row r="436" ht="17.1" customHeight="1" spans="1:4">
      <c r="A436" s="340" t="s">
        <v>419</v>
      </c>
      <c r="B436" s="341">
        <f>B437+B442+B451+B457+B462+B467+B472+B479+B483+B487</f>
        <v>11880</v>
      </c>
      <c r="C436" s="342">
        <v>11827</v>
      </c>
      <c r="D436" s="343">
        <f t="shared" si="6"/>
        <v>100.448127166653</v>
      </c>
    </row>
    <row r="437" ht="17.1" customHeight="1" spans="1:4">
      <c r="A437" s="340" t="s">
        <v>420</v>
      </c>
      <c r="B437" s="341">
        <f>SUM(B438:B441)</f>
        <v>393</v>
      </c>
      <c r="C437" s="344">
        <v>357</v>
      </c>
      <c r="D437" s="343">
        <f t="shared" si="6"/>
        <v>110.084033613445</v>
      </c>
    </row>
    <row r="438" ht="17.1" customHeight="1" spans="1:4">
      <c r="A438" s="345" t="s">
        <v>142</v>
      </c>
      <c r="B438" s="341">
        <v>161</v>
      </c>
      <c r="C438" s="346">
        <v>189</v>
      </c>
      <c r="D438" s="343">
        <f t="shared" si="6"/>
        <v>85.1851851851852</v>
      </c>
    </row>
    <row r="439" ht="17.1" customHeight="1" spans="1:4">
      <c r="A439" s="345" t="s">
        <v>143</v>
      </c>
      <c r="B439" s="341">
        <v>0</v>
      </c>
      <c r="C439" s="346">
        <v>0</v>
      </c>
      <c r="D439" s="343">
        <f t="shared" si="6"/>
        <v>0</v>
      </c>
    </row>
    <row r="440" ht="17.1" customHeight="1" spans="1:4">
      <c r="A440" s="345" t="s">
        <v>144</v>
      </c>
      <c r="B440" s="341">
        <v>0</v>
      </c>
      <c r="C440" s="346">
        <v>0</v>
      </c>
      <c r="D440" s="343">
        <f t="shared" si="6"/>
        <v>0</v>
      </c>
    </row>
    <row r="441" ht="17.1" customHeight="1" spans="1:4">
      <c r="A441" s="345" t="s">
        <v>421</v>
      </c>
      <c r="B441" s="341">
        <v>232</v>
      </c>
      <c r="C441" s="346">
        <v>168</v>
      </c>
      <c r="D441" s="343">
        <f t="shared" si="6"/>
        <v>138.095238095238</v>
      </c>
    </row>
    <row r="442" ht="17.1" customHeight="1" spans="1:4">
      <c r="A442" s="340" t="s">
        <v>422</v>
      </c>
      <c r="B442" s="341">
        <f>SUM(B443:B450)</f>
        <v>0</v>
      </c>
      <c r="C442" s="344">
        <v>0</v>
      </c>
      <c r="D442" s="343">
        <f t="shared" si="6"/>
        <v>0</v>
      </c>
    </row>
    <row r="443" ht="17.1" customHeight="1" spans="1:4">
      <c r="A443" s="345" t="s">
        <v>423</v>
      </c>
      <c r="B443" s="341">
        <v>0</v>
      </c>
      <c r="C443" s="346">
        <v>0</v>
      </c>
      <c r="D443" s="343">
        <f t="shared" si="6"/>
        <v>0</v>
      </c>
    </row>
    <row r="444" ht="17.1" customHeight="1" spans="1:4">
      <c r="A444" s="345" t="s">
        <v>424</v>
      </c>
      <c r="B444" s="341">
        <v>0</v>
      </c>
      <c r="C444" s="346">
        <v>0</v>
      </c>
      <c r="D444" s="343">
        <f t="shared" si="6"/>
        <v>0</v>
      </c>
    </row>
    <row r="445" ht="17.1" customHeight="1" spans="1:4">
      <c r="A445" s="345" t="s">
        <v>425</v>
      </c>
      <c r="B445" s="341">
        <v>0</v>
      </c>
      <c r="C445" s="346">
        <v>0</v>
      </c>
      <c r="D445" s="343">
        <f t="shared" si="6"/>
        <v>0</v>
      </c>
    </row>
    <row r="446" ht="17.1" customHeight="1" spans="1:4">
      <c r="A446" s="345" t="s">
        <v>426</v>
      </c>
      <c r="B446" s="341">
        <v>0</v>
      </c>
      <c r="C446" s="346">
        <v>0</v>
      </c>
      <c r="D446" s="343">
        <f t="shared" si="6"/>
        <v>0</v>
      </c>
    </row>
    <row r="447" ht="17.1" customHeight="1" spans="1:4">
      <c r="A447" s="345" t="s">
        <v>427</v>
      </c>
      <c r="B447" s="341">
        <v>0</v>
      </c>
      <c r="C447" s="346">
        <v>0</v>
      </c>
      <c r="D447" s="343">
        <f t="shared" si="6"/>
        <v>0</v>
      </c>
    </row>
    <row r="448" ht="17.1" customHeight="1" spans="1:4">
      <c r="A448" s="345" t="s">
        <v>428</v>
      </c>
      <c r="B448" s="341">
        <v>0</v>
      </c>
      <c r="C448" s="346">
        <v>0</v>
      </c>
      <c r="D448" s="343">
        <f t="shared" si="6"/>
        <v>0</v>
      </c>
    </row>
    <row r="449" ht="17.1" customHeight="1" spans="1:4">
      <c r="A449" s="345" t="s">
        <v>429</v>
      </c>
      <c r="B449" s="341">
        <v>0</v>
      </c>
      <c r="C449" s="346">
        <v>0</v>
      </c>
      <c r="D449" s="343">
        <f t="shared" si="6"/>
        <v>0</v>
      </c>
    </row>
    <row r="450" ht="17.1" customHeight="1" spans="1:4">
      <c r="A450" s="345" t="s">
        <v>430</v>
      </c>
      <c r="B450" s="341">
        <v>0</v>
      </c>
      <c r="C450" s="346">
        <v>0</v>
      </c>
      <c r="D450" s="343">
        <f t="shared" si="6"/>
        <v>0</v>
      </c>
    </row>
    <row r="451" ht="17.1" customHeight="1" spans="1:4">
      <c r="A451" s="340" t="s">
        <v>431</v>
      </c>
      <c r="B451" s="341">
        <f>SUM(B452:B456)</f>
        <v>20</v>
      </c>
      <c r="C451" s="344">
        <v>170</v>
      </c>
      <c r="D451" s="343">
        <f t="shared" si="6"/>
        <v>11.7647058823529</v>
      </c>
    </row>
    <row r="452" ht="17.1" customHeight="1" spans="1:4">
      <c r="A452" s="345" t="s">
        <v>423</v>
      </c>
      <c r="B452" s="341">
        <v>0</v>
      </c>
      <c r="C452" s="346">
        <v>0</v>
      </c>
      <c r="D452" s="343">
        <f t="shared" si="6"/>
        <v>0</v>
      </c>
    </row>
    <row r="453" ht="17.1" customHeight="1" spans="1:4">
      <c r="A453" s="345" t="s">
        <v>432</v>
      </c>
      <c r="B453" s="341">
        <v>0</v>
      </c>
      <c r="C453" s="346">
        <v>20</v>
      </c>
      <c r="D453" s="343">
        <f t="shared" si="6"/>
        <v>0</v>
      </c>
    </row>
    <row r="454" ht="17.1" customHeight="1" spans="1:4">
      <c r="A454" s="345" t="s">
        <v>433</v>
      </c>
      <c r="B454" s="341">
        <v>20</v>
      </c>
      <c r="C454" s="346">
        <v>150</v>
      </c>
      <c r="D454" s="343">
        <f t="shared" ref="D454:D517" si="7">IFERROR(B454/C454*100,)</f>
        <v>13.3333333333333</v>
      </c>
    </row>
    <row r="455" ht="17.1" customHeight="1" spans="1:4">
      <c r="A455" s="345" t="s">
        <v>434</v>
      </c>
      <c r="B455" s="341">
        <v>0</v>
      </c>
      <c r="C455" s="346">
        <v>0</v>
      </c>
      <c r="D455" s="343">
        <f t="shared" si="7"/>
        <v>0</v>
      </c>
    </row>
    <row r="456" ht="17.1" customHeight="1" spans="1:4">
      <c r="A456" s="345" t="s">
        <v>435</v>
      </c>
      <c r="B456" s="341">
        <v>0</v>
      </c>
      <c r="C456" s="346">
        <v>0</v>
      </c>
      <c r="D456" s="343">
        <f t="shared" si="7"/>
        <v>0</v>
      </c>
    </row>
    <row r="457" ht="17.1" customHeight="1" spans="1:4">
      <c r="A457" s="340" t="s">
        <v>436</v>
      </c>
      <c r="B457" s="341">
        <f>SUM(B458:B461)</f>
        <v>900</v>
      </c>
      <c r="C457" s="344">
        <v>2275</v>
      </c>
      <c r="D457" s="343">
        <f t="shared" si="7"/>
        <v>39.5604395604396</v>
      </c>
    </row>
    <row r="458" ht="17.1" customHeight="1" spans="1:4">
      <c r="A458" s="345" t="s">
        <v>423</v>
      </c>
      <c r="B458" s="341">
        <v>0</v>
      </c>
      <c r="C458" s="346">
        <v>0</v>
      </c>
      <c r="D458" s="343">
        <f t="shared" si="7"/>
        <v>0</v>
      </c>
    </row>
    <row r="459" ht="17.1" customHeight="1" spans="1:4">
      <c r="A459" s="345" t="s">
        <v>437</v>
      </c>
      <c r="B459" s="341">
        <v>244</v>
      </c>
      <c r="C459" s="346">
        <v>36</v>
      </c>
      <c r="D459" s="343">
        <f t="shared" si="7"/>
        <v>677.777777777778</v>
      </c>
    </row>
    <row r="460" ht="17.1" customHeight="1" spans="1:4">
      <c r="A460" s="345" t="s">
        <v>438</v>
      </c>
      <c r="B460" s="341">
        <v>0</v>
      </c>
      <c r="C460" s="346">
        <v>0</v>
      </c>
      <c r="D460" s="343">
        <f t="shared" si="7"/>
        <v>0</v>
      </c>
    </row>
    <row r="461" ht="17.1" customHeight="1" spans="1:4">
      <c r="A461" s="345" t="s">
        <v>439</v>
      </c>
      <c r="B461" s="341">
        <v>656</v>
      </c>
      <c r="C461" s="346">
        <v>2239</v>
      </c>
      <c r="D461" s="343">
        <f t="shared" si="7"/>
        <v>29.2987941045109</v>
      </c>
    </row>
    <row r="462" ht="17.1" customHeight="1" spans="1:4">
      <c r="A462" s="340" t="s">
        <v>440</v>
      </c>
      <c r="B462" s="341">
        <f>SUM(B463:B466)</f>
        <v>24</v>
      </c>
      <c r="C462" s="344">
        <v>34</v>
      </c>
      <c r="D462" s="343">
        <f t="shared" si="7"/>
        <v>70.5882352941177</v>
      </c>
    </row>
    <row r="463" ht="17.1" customHeight="1" spans="1:4">
      <c r="A463" s="345" t="s">
        <v>423</v>
      </c>
      <c r="B463" s="341">
        <v>0</v>
      </c>
      <c r="C463" s="346">
        <v>0</v>
      </c>
      <c r="D463" s="343">
        <f t="shared" si="7"/>
        <v>0</v>
      </c>
    </row>
    <row r="464" ht="17.1" customHeight="1" spans="1:4">
      <c r="A464" s="345" t="s">
        <v>441</v>
      </c>
      <c r="B464" s="341">
        <v>24</v>
      </c>
      <c r="C464" s="346">
        <v>34</v>
      </c>
      <c r="D464" s="343">
        <f t="shared" si="7"/>
        <v>70.5882352941177</v>
      </c>
    </row>
    <row r="465" ht="17.1" customHeight="1" spans="1:4">
      <c r="A465" s="345" t="s">
        <v>442</v>
      </c>
      <c r="B465" s="341">
        <v>0</v>
      </c>
      <c r="C465" s="346">
        <v>0</v>
      </c>
      <c r="D465" s="343">
        <f t="shared" si="7"/>
        <v>0</v>
      </c>
    </row>
    <row r="466" ht="17.1" customHeight="1" spans="1:4">
      <c r="A466" s="345" t="s">
        <v>443</v>
      </c>
      <c r="B466" s="341">
        <v>0</v>
      </c>
      <c r="C466" s="346">
        <v>0</v>
      </c>
      <c r="D466" s="343">
        <f t="shared" si="7"/>
        <v>0</v>
      </c>
    </row>
    <row r="467" ht="17.1" customHeight="1" spans="1:4">
      <c r="A467" s="340" t="s">
        <v>444</v>
      </c>
      <c r="B467" s="341">
        <f>SUM(B468:B471)</f>
        <v>0</v>
      </c>
      <c r="C467" s="344">
        <v>0</v>
      </c>
      <c r="D467" s="343">
        <f t="shared" si="7"/>
        <v>0</v>
      </c>
    </row>
    <row r="468" ht="17.1" customHeight="1" spans="1:4">
      <c r="A468" s="345" t="s">
        <v>445</v>
      </c>
      <c r="B468" s="341">
        <v>0</v>
      </c>
      <c r="C468" s="346">
        <v>0</v>
      </c>
      <c r="D468" s="343">
        <f t="shared" si="7"/>
        <v>0</v>
      </c>
    </row>
    <row r="469" ht="17.1" customHeight="1" spans="1:4">
      <c r="A469" s="345" t="s">
        <v>446</v>
      </c>
      <c r="B469" s="341">
        <v>0</v>
      </c>
      <c r="C469" s="346">
        <v>0</v>
      </c>
      <c r="D469" s="343">
        <f t="shared" si="7"/>
        <v>0</v>
      </c>
    </row>
    <row r="470" ht="17.1" customHeight="1" spans="1:4">
      <c r="A470" s="345" t="s">
        <v>447</v>
      </c>
      <c r="B470" s="341">
        <v>0</v>
      </c>
      <c r="C470" s="346">
        <v>0</v>
      </c>
      <c r="D470" s="343">
        <f t="shared" si="7"/>
        <v>0</v>
      </c>
    </row>
    <row r="471" ht="17.1" customHeight="1" spans="1:4">
      <c r="A471" s="345" t="s">
        <v>448</v>
      </c>
      <c r="B471" s="341">
        <v>0</v>
      </c>
      <c r="C471" s="346">
        <v>0</v>
      </c>
      <c r="D471" s="343">
        <f t="shared" si="7"/>
        <v>0</v>
      </c>
    </row>
    <row r="472" ht="17.1" customHeight="1" spans="1:4">
      <c r="A472" s="340" t="s">
        <v>449</v>
      </c>
      <c r="B472" s="341">
        <f>SUM(B473:B478)</f>
        <v>341</v>
      </c>
      <c r="C472" s="344">
        <v>298</v>
      </c>
      <c r="D472" s="343">
        <f t="shared" si="7"/>
        <v>114.429530201342</v>
      </c>
    </row>
    <row r="473" ht="17.1" customHeight="1" spans="1:4">
      <c r="A473" s="345" t="s">
        <v>423</v>
      </c>
      <c r="B473" s="341">
        <v>89</v>
      </c>
      <c r="C473" s="346">
        <v>89</v>
      </c>
      <c r="D473" s="343">
        <f t="shared" si="7"/>
        <v>100</v>
      </c>
    </row>
    <row r="474" ht="17.1" customHeight="1" spans="1:4">
      <c r="A474" s="345" t="s">
        <v>450</v>
      </c>
      <c r="B474" s="341">
        <v>246</v>
      </c>
      <c r="C474" s="346">
        <v>196</v>
      </c>
      <c r="D474" s="343">
        <f t="shared" si="7"/>
        <v>125.510204081633</v>
      </c>
    </row>
    <row r="475" ht="17.1" customHeight="1" spans="1:4">
      <c r="A475" s="345" t="s">
        <v>451</v>
      </c>
      <c r="B475" s="341">
        <v>0</v>
      </c>
      <c r="C475" s="346">
        <v>0</v>
      </c>
      <c r="D475" s="343">
        <f t="shared" si="7"/>
        <v>0</v>
      </c>
    </row>
    <row r="476" ht="17.1" customHeight="1" spans="1:4">
      <c r="A476" s="345" t="s">
        <v>452</v>
      </c>
      <c r="B476" s="341">
        <v>0</v>
      </c>
      <c r="C476" s="346">
        <v>0</v>
      </c>
      <c r="D476" s="343">
        <f t="shared" si="7"/>
        <v>0</v>
      </c>
    </row>
    <row r="477" ht="17.1" customHeight="1" spans="1:4">
      <c r="A477" s="345" t="s">
        <v>453</v>
      </c>
      <c r="B477" s="341">
        <v>0</v>
      </c>
      <c r="C477" s="346">
        <v>0</v>
      </c>
      <c r="D477" s="343">
        <f t="shared" si="7"/>
        <v>0</v>
      </c>
    </row>
    <row r="478" ht="17.1" customHeight="1" spans="1:4">
      <c r="A478" s="345" t="s">
        <v>454</v>
      </c>
      <c r="B478" s="341">
        <v>6</v>
      </c>
      <c r="C478" s="346">
        <v>13</v>
      </c>
      <c r="D478" s="343">
        <f t="shared" si="7"/>
        <v>46.1538461538462</v>
      </c>
    </row>
    <row r="479" ht="17.1" customHeight="1" spans="1:4">
      <c r="A479" s="340" t="s">
        <v>455</v>
      </c>
      <c r="B479" s="341">
        <f>SUM(B480:B482)</f>
        <v>0</v>
      </c>
      <c r="C479" s="344">
        <v>0</v>
      </c>
      <c r="D479" s="343">
        <f t="shared" si="7"/>
        <v>0</v>
      </c>
    </row>
    <row r="480" ht="17.1" customHeight="1" spans="1:4">
      <c r="A480" s="345" t="s">
        <v>456</v>
      </c>
      <c r="B480" s="341">
        <v>0</v>
      </c>
      <c r="C480" s="346">
        <v>0</v>
      </c>
      <c r="D480" s="343">
        <f t="shared" si="7"/>
        <v>0</v>
      </c>
    </row>
    <row r="481" ht="17.1" customHeight="1" spans="1:4">
      <c r="A481" s="345" t="s">
        <v>457</v>
      </c>
      <c r="B481" s="341">
        <v>0</v>
      </c>
      <c r="C481" s="346">
        <v>0</v>
      </c>
      <c r="D481" s="343">
        <f t="shared" si="7"/>
        <v>0</v>
      </c>
    </row>
    <row r="482" ht="17.1" customHeight="1" spans="1:4">
      <c r="A482" s="345" t="s">
        <v>458</v>
      </c>
      <c r="B482" s="341">
        <v>0</v>
      </c>
      <c r="C482" s="346">
        <v>0</v>
      </c>
      <c r="D482" s="343">
        <f t="shared" si="7"/>
        <v>0</v>
      </c>
    </row>
    <row r="483" ht="17.1" customHeight="1" spans="1:4">
      <c r="A483" s="340" t="s">
        <v>459</v>
      </c>
      <c r="B483" s="341">
        <f>SUM(B484:B486)</f>
        <v>13</v>
      </c>
      <c r="C483" s="344">
        <v>0</v>
      </c>
      <c r="D483" s="343">
        <f t="shared" si="7"/>
        <v>0</v>
      </c>
    </row>
    <row r="484" ht="17.1" customHeight="1" spans="1:4">
      <c r="A484" s="345" t="s">
        <v>460</v>
      </c>
      <c r="B484" s="341">
        <v>0</v>
      </c>
      <c r="C484" s="346">
        <v>0</v>
      </c>
      <c r="D484" s="343">
        <f t="shared" si="7"/>
        <v>0</v>
      </c>
    </row>
    <row r="485" ht="17.1" customHeight="1" spans="1:4">
      <c r="A485" s="345" t="s">
        <v>461</v>
      </c>
      <c r="B485" s="341">
        <v>0</v>
      </c>
      <c r="C485" s="346">
        <v>0</v>
      </c>
      <c r="D485" s="343">
        <f t="shared" si="7"/>
        <v>0</v>
      </c>
    </row>
    <row r="486" ht="17.1" customHeight="1" spans="1:4">
      <c r="A486" s="345" t="s">
        <v>462</v>
      </c>
      <c r="B486" s="341">
        <v>13</v>
      </c>
      <c r="C486" s="346">
        <v>0</v>
      </c>
      <c r="D486" s="343">
        <f t="shared" si="7"/>
        <v>0</v>
      </c>
    </row>
    <row r="487" ht="17.1" customHeight="1" spans="1:4">
      <c r="A487" s="340" t="s">
        <v>463</v>
      </c>
      <c r="B487" s="341">
        <f>SUM(B488:B491)</f>
        <v>10189</v>
      </c>
      <c r="C487" s="344">
        <v>8693</v>
      </c>
      <c r="D487" s="343">
        <f t="shared" si="7"/>
        <v>117.20924882089</v>
      </c>
    </row>
    <row r="488" ht="17.1" customHeight="1" spans="1:4">
      <c r="A488" s="345" t="s">
        <v>464</v>
      </c>
      <c r="B488" s="341">
        <v>2578</v>
      </c>
      <c r="C488" s="346">
        <v>2000</v>
      </c>
      <c r="D488" s="343">
        <f t="shared" si="7"/>
        <v>128.9</v>
      </c>
    </row>
    <row r="489" ht="17.1" customHeight="1" spans="1:4">
      <c r="A489" s="345" t="s">
        <v>465</v>
      </c>
      <c r="B489" s="341">
        <v>0</v>
      </c>
      <c r="C489" s="346">
        <v>0</v>
      </c>
      <c r="D489" s="343">
        <f t="shared" si="7"/>
        <v>0</v>
      </c>
    </row>
    <row r="490" ht="17.1" customHeight="1" spans="1:4">
      <c r="A490" s="345" t="s">
        <v>466</v>
      </c>
      <c r="B490" s="341">
        <v>0</v>
      </c>
      <c r="C490" s="346">
        <v>0</v>
      </c>
      <c r="D490" s="343">
        <f t="shared" si="7"/>
        <v>0</v>
      </c>
    </row>
    <row r="491" ht="17.1" customHeight="1" spans="1:4">
      <c r="A491" s="345" t="s">
        <v>467</v>
      </c>
      <c r="B491" s="341">
        <v>7611</v>
      </c>
      <c r="C491" s="346">
        <v>6693</v>
      </c>
      <c r="D491" s="343">
        <f t="shared" si="7"/>
        <v>113.715822501121</v>
      </c>
    </row>
    <row r="492" ht="17.1" customHeight="1" spans="1:4">
      <c r="A492" s="340" t="s">
        <v>468</v>
      </c>
      <c r="B492" s="341">
        <f>B493+B509+B517+B528+B537+B545</f>
        <v>9811</v>
      </c>
      <c r="C492" s="342">
        <v>11237</v>
      </c>
      <c r="D492" s="343">
        <f t="shared" si="7"/>
        <v>87.3097801904423</v>
      </c>
    </row>
    <row r="493" ht="17.1" customHeight="1" spans="1:4">
      <c r="A493" s="340" t="s">
        <v>469</v>
      </c>
      <c r="B493" s="341">
        <f>SUM(B494:B508)</f>
        <v>8263</v>
      </c>
      <c r="C493" s="344">
        <v>7852</v>
      </c>
      <c r="D493" s="343">
        <f t="shared" si="7"/>
        <v>105.234335201223</v>
      </c>
    </row>
    <row r="494" ht="17.1" customHeight="1" spans="1:4">
      <c r="A494" s="345" t="s">
        <v>142</v>
      </c>
      <c r="B494" s="341">
        <v>343</v>
      </c>
      <c r="C494" s="346">
        <v>275</v>
      </c>
      <c r="D494" s="343">
        <f t="shared" si="7"/>
        <v>124.727272727273</v>
      </c>
    </row>
    <row r="495" ht="17.1" customHeight="1" spans="1:4">
      <c r="A495" s="345" t="s">
        <v>143</v>
      </c>
      <c r="B495" s="341">
        <v>0</v>
      </c>
      <c r="C495" s="346">
        <v>0</v>
      </c>
      <c r="D495" s="343">
        <f t="shared" si="7"/>
        <v>0</v>
      </c>
    </row>
    <row r="496" ht="17.1" customHeight="1" spans="1:4">
      <c r="A496" s="345" t="s">
        <v>144</v>
      </c>
      <c r="B496" s="341">
        <v>0</v>
      </c>
      <c r="C496" s="346">
        <v>0</v>
      </c>
      <c r="D496" s="343">
        <f t="shared" si="7"/>
        <v>0</v>
      </c>
    </row>
    <row r="497" ht="17.1" customHeight="1" spans="1:4">
      <c r="A497" s="345" t="s">
        <v>470</v>
      </c>
      <c r="B497" s="341">
        <v>226</v>
      </c>
      <c r="C497" s="346">
        <v>378</v>
      </c>
      <c r="D497" s="343">
        <f t="shared" si="7"/>
        <v>59.7883597883598</v>
      </c>
    </row>
    <row r="498" ht="17.1" customHeight="1" spans="1:4">
      <c r="A498" s="345" t="s">
        <v>471</v>
      </c>
      <c r="B498" s="341">
        <v>0</v>
      </c>
      <c r="C498" s="346">
        <v>0</v>
      </c>
      <c r="D498" s="343">
        <f t="shared" si="7"/>
        <v>0</v>
      </c>
    </row>
    <row r="499" ht="17.1" customHeight="1" spans="1:4">
      <c r="A499" s="345" t="s">
        <v>472</v>
      </c>
      <c r="B499" s="341">
        <v>0</v>
      </c>
      <c r="C499" s="346">
        <v>0</v>
      </c>
      <c r="D499" s="343">
        <f t="shared" si="7"/>
        <v>0</v>
      </c>
    </row>
    <row r="500" ht="17.1" customHeight="1" spans="1:4">
      <c r="A500" s="345" t="s">
        <v>473</v>
      </c>
      <c r="B500" s="341">
        <v>603</v>
      </c>
      <c r="C500" s="346">
        <v>351</v>
      </c>
      <c r="D500" s="343">
        <f t="shared" si="7"/>
        <v>171.794871794872</v>
      </c>
    </row>
    <row r="501" ht="17.1" customHeight="1" spans="1:4">
      <c r="A501" s="345" t="s">
        <v>474</v>
      </c>
      <c r="B501" s="341">
        <v>0</v>
      </c>
      <c r="C501" s="346">
        <v>0</v>
      </c>
      <c r="D501" s="343">
        <f t="shared" si="7"/>
        <v>0</v>
      </c>
    </row>
    <row r="502" ht="17.1" customHeight="1" spans="1:4">
      <c r="A502" s="345" t="s">
        <v>475</v>
      </c>
      <c r="B502" s="341">
        <v>319</v>
      </c>
      <c r="C502" s="346">
        <v>181</v>
      </c>
      <c r="D502" s="343">
        <f t="shared" si="7"/>
        <v>176.243093922652</v>
      </c>
    </row>
    <row r="503" ht="17.1" customHeight="1" spans="1:4">
      <c r="A503" s="345" t="s">
        <v>476</v>
      </c>
      <c r="B503" s="341">
        <v>0</v>
      </c>
      <c r="C503" s="346">
        <v>0</v>
      </c>
      <c r="D503" s="343">
        <f t="shared" si="7"/>
        <v>0</v>
      </c>
    </row>
    <row r="504" ht="17.1" customHeight="1" spans="1:4">
      <c r="A504" s="345" t="s">
        <v>477</v>
      </c>
      <c r="B504" s="341">
        <v>154</v>
      </c>
      <c r="C504" s="346">
        <v>155</v>
      </c>
      <c r="D504" s="343">
        <f t="shared" si="7"/>
        <v>99.3548387096774</v>
      </c>
    </row>
    <row r="505" ht="17.1" customHeight="1" spans="1:4">
      <c r="A505" s="345" t="s">
        <v>478</v>
      </c>
      <c r="B505" s="341">
        <v>100</v>
      </c>
      <c r="C505" s="346">
        <v>88</v>
      </c>
      <c r="D505" s="343">
        <f t="shared" si="7"/>
        <v>113.636363636364</v>
      </c>
    </row>
    <row r="506" ht="17.1" customHeight="1" spans="1:4">
      <c r="A506" s="345" t="s">
        <v>479</v>
      </c>
      <c r="B506" s="341">
        <v>7</v>
      </c>
      <c r="C506" s="346">
        <v>3</v>
      </c>
      <c r="D506" s="343">
        <f t="shared" si="7"/>
        <v>233.333333333333</v>
      </c>
    </row>
    <row r="507" ht="17.1" customHeight="1" spans="1:4">
      <c r="A507" s="345" t="s">
        <v>480</v>
      </c>
      <c r="B507" s="341">
        <v>0</v>
      </c>
      <c r="C507" s="346">
        <v>0</v>
      </c>
      <c r="D507" s="343">
        <f t="shared" si="7"/>
        <v>0</v>
      </c>
    </row>
    <row r="508" ht="17.1" customHeight="1" spans="1:4">
      <c r="A508" s="345" t="s">
        <v>481</v>
      </c>
      <c r="B508" s="341">
        <v>6511</v>
      </c>
      <c r="C508" s="346">
        <v>6421</v>
      </c>
      <c r="D508" s="343">
        <f t="shared" si="7"/>
        <v>101.401650833204</v>
      </c>
    </row>
    <row r="509" ht="17.1" customHeight="1" spans="1:4">
      <c r="A509" s="340" t="s">
        <v>482</v>
      </c>
      <c r="B509" s="341">
        <f>SUM(B510:B516)</f>
        <v>401</v>
      </c>
      <c r="C509" s="344">
        <v>67</v>
      </c>
      <c r="D509" s="343">
        <f t="shared" si="7"/>
        <v>598.507462686567</v>
      </c>
    </row>
    <row r="510" ht="17.1" customHeight="1" spans="1:4">
      <c r="A510" s="345" t="s">
        <v>142</v>
      </c>
      <c r="B510" s="341">
        <v>0</v>
      </c>
      <c r="C510" s="346">
        <v>0</v>
      </c>
      <c r="D510" s="343">
        <f t="shared" si="7"/>
        <v>0</v>
      </c>
    </row>
    <row r="511" ht="17.1" customHeight="1" spans="1:4">
      <c r="A511" s="345" t="s">
        <v>143</v>
      </c>
      <c r="B511" s="341">
        <v>0</v>
      </c>
      <c r="C511" s="346">
        <v>0</v>
      </c>
      <c r="D511" s="343">
        <f t="shared" si="7"/>
        <v>0</v>
      </c>
    </row>
    <row r="512" ht="17.1" customHeight="1" spans="1:4">
      <c r="A512" s="345" t="s">
        <v>144</v>
      </c>
      <c r="B512" s="341">
        <v>0</v>
      </c>
      <c r="C512" s="346">
        <v>0</v>
      </c>
      <c r="D512" s="343">
        <f t="shared" si="7"/>
        <v>0</v>
      </c>
    </row>
    <row r="513" ht="17.1" customHeight="1" spans="1:4">
      <c r="A513" s="345" t="s">
        <v>483</v>
      </c>
      <c r="B513" s="341">
        <v>196</v>
      </c>
      <c r="C513" s="346">
        <v>-35</v>
      </c>
      <c r="D513" s="343">
        <f t="shared" si="7"/>
        <v>-560</v>
      </c>
    </row>
    <row r="514" ht="17.1" customHeight="1" spans="1:4">
      <c r="A514" s="345" t="s">
        <v>484</v>
      </c>
      <c r="B514" s="341">
        <v>205</v>
      </c>
      <c r="C514" s="346">
        <v>102</v>
      </c>
      <c r="D514" s="343">
        <f t="shared" si="7"/>
        <v>200.980392156863</v>
      </c>
    </row>
    <row r="515" ht="17.1" customHeight="1" spans="1:4">
      <c r="A515" s="345" t="s">
        <v>485</v>
      </c>
      <c r="B515" s="341">
        <v>0</v>
      </c>
      <c r="C515" s="346">
        <v>0</v>
      </c>
      <c r="D515" s="343">
        <f t="shared" si="7"/>
        <v>0</v>
      </c>
    </row>
    <row r="516" ht="17.1" customHeight="1" spans="1:4">
      <c r="A516" s="345" t="s">
        <v>486</v>
      </c>
      <c r="B516" s="341">
        <v>0</v>
      </c>
      <c r="C516" s="346">
        <v>0</v>
      </c>
      <c r="D516" s="343">
        <f t="shared" si="7"/>
        <v>0</v>
      </c>
    </row>
    <row r="517" ht="17.1" customHeight="1" spans="1:4">
      <c r="A517" s="340" t="s">
        <v>487</v>
      </c>
      <c r="B517" s="341">
        <f>SUM(B518:B527)</f>
        <v>270</v>
      </c>
      <c r="C517" s="344">
        <v>293</v>
      </c>
      <c r="D517" s="343">
        <f t="shared" si="7"/>
        <v>92.1501706484642</v>
      </c>
    </row>
    <row r="518" ht="17.1" customHeight="1" spans="1:4">
      <c r="A518" s="345" t="s">
        <v>142</v>
      </c>
      <c r="B518" s="341">
        <v>0</v>
      </c>
      <c r="C518" s="346">
        <v>0</v>
      </c>
      <c r="D518" s="343">
        <f t="shared" ref="D518:D581" si="8">IFERROR(B518/C518*100,)</f>
        <v>0</v>
      </c>
    </row>
    <row r="519" ht="17.1" customHeight="1" spans="1:4">
      <c r="A519" s="345" t="s">
        <v>143</v>
      </c>
      <c r="B519" s="341">
        <v>0</v>
      </c>
      <c r="C519" s="346">
        <v>0</v>
      </c>
      <c r="D519" s="343">
        <f t="shared" si="8"/>
        <v>0</v>
      </c>
    </row>
    <row r="520" ht="17.1" customHeight="1" spans="1:4">
      <c r="A520" s="345" t="s">
        <v>144</v>
      </c>
      <c r="B520" s="341">
        <v>0</v>
      </c>
      <c r="C520" s="346">
        <v>0</v>
      </c>
      <c r="D520" s="343">
        <f t="shared" si="8"/>
        <v>0</v>
      </c>
    </row>
    <row r="521" ht="17.1" customHeight="1" spans="1:4">
      <c r="A521" s="345" t="s">
        <v>488</v>
      </c>
      <c r="B521" s="341">
        <v>0</v>
      </c>
      <c r="C521" s="346">
        <v>0</v>
      </c>
      <c r="D521" s="343">
        <f t="shared" si="8"/>
        <v>0</v>
      </c>
    </row>
    <row r="522" ht="17.1" customHeight="1" spans="1:4">
      <c r="A522" s="345" t="s">
        <v>489</v>
      </c>
      <c r="B522" s="341">
        <v>0</v>
      </c>
      <c r="C522" s="346">
        <v>7</v>
      </c>
      <c r="D522" s="343">
        <f t="shared" si="8"/>
        <v>0</v>
      </c>
    </row>
    <row r="523" ht="17.1" customHeight="1" spans="1:4">
      <c r="A523" s="345" t="s">
        <v>490</v>
      </c>
      <c r="B523" s="341">
        <v>187</v>
      </c>
      <c r="C523" s="346">
        <v>148</v>
      </c>
      <c r="D523" s="343">
        <f t="shared" si="8"/>
        <v>126.351351351351</v>
      </c>
    </row>
    <row r="524" ht="17.1" customHeight="1" spans="1:4">
      <c r="A524" s="345" t="s">
        <v>491</v>
      </c>
      <c r="B524" s="341">
        <v>73</v>
      </c>
      <c r="C524" s="346">
        <v>88</v>
      </c>
      <c r="D524" s="343">
        <f t="shared" si="8"/>
        <v>82.9545454545455</v>
      </c>
    </row>
    <row r="525" ht="17.1" customHeight="1" spans="1:4">
      <c r="A525" s="345" t="s">
        <v>492</v>
      </c>
      <c r="B525" s="341">
        <v>0</v>
      </c>
      <c r="C525" s="346">
        <v>20</v>
      </c>
      <c r="D525" s="343">
        <f t="shared" si="8"/>
        <v>0</v>
      </c>
    </row>
    <row r="526" ht="17.1" customHeight="1" spans="1:4">
      <c r="A526" s="345" t="s">
        <v>493</v>
      </c>
      <c r="B526" s="341">
        <v>0</v>
      </c>
      <c r="C526" s="346">
        <v>0</v>
      </c>
      <c r="D526" s="343">
        <f t="shared" si="8"/>
        <v>0</v>
      </c>
    </row>
    <row r="527" ht="17.1" customHeight="1" spans="1:4">
      <c r="A527" s="345" t="s">
        <v>494</v>
      </c>
      <c r="B527" s="341">
        <v>10</v>
      </c>
      <c r="C527" s="346">
        <v>30</v>
      </c>
      <c r="D527" s="343">
        <f t="shared" si="8"/>
        <v>33.3333333333333</v>
      </c>
    </row>
    <row r="528" ht="17.1" customHeight="1" spans="1:4">
      <c r="A528" s="340" t="s">
        <v>495</v>
      </c>
      <c r="B528" s="341">
        <f>SUM(B529:B536)</f>
        <v>7</v>
      </c>
      <c r="C528" s="344">
        <v>5</v>
      </c>
      <c r="D528" s="343">
        <f t="shared" si="8"/>
        <v>140</v>
      </c>
    </row>
    <row r="529" ht="17.1" customHeight="1" spans="1:4">
      <c r="A529" s="345" t="s">
        <v>142</v>
      </c>
      <c r="B529" s="341">
        <v>0</v>
      </c>
      <c r="C529" s="346">
        <v>0</v>
      </c>
      <c r="D529" s="343">
        <f t="shared" si="8"/>
        <v>0</v>
      </c>
    </row>
    <row r="530" ht="17.1" customHeight="1" spans="1:4">
      <c r="A530" s="345" t="s">
        <v>143</v>
      </c>
      <c r="B530" s="341">
        <v>0</v>
      </c>
      <c r="C530" s="346">
        <v>0</v>
      </c>
      <c r="D530" s="343">
        <f t="shared" si="8"/>
        <v>0</v>
      </c>
    </row>
    <row r="531" ht="17.1" customHeight="1" spans="1:4">
      <c r="A531" s="345" t="s">
        <v>144</v>
      </c>
      <c r="B531" s="341">
        <v>0</v>
      </c>
      <c r="C531" s="346">
        <v>0</v>
      </c>
      <c r="D531" s="343">
        <f t="shared" si="8"/>
        <v>0</v>
      </c>
    </row>
    <row r="532" ht="17.1" customHeight="1" spans="1:4">
      <c r="A532" s="345" t="s">
        <v>496</v>
      </c>
      <c r="B532" s="341">
        <v>0</v>
      </c>
      <c r="C532" s="346">
        <v>0</v>
      </c>
      <c r="D532" s="343">
        <f t="shared" si="8"/>
        <v>0</v>
      </c>
    </row>
    <row r="533" ht="17.1" customHeight="1" spans="1:4">
      <c r="A533" s="345" t="s">
        <v>497</v>
      </c>
      <c r="B533" s="341">
        <v>0</v>
      </c>
      <c r="C533" s="346">
        <v>0</v>
      </c>
      <c r="D533" s="343">
        <f t="shared" si="8"/>
        <v>0</v>
      </c>
    </row>
    <row r="534" ht="17.1" customHeight="1" spans="1:4">
      <c r="A534" s="345" t="s">
        <v>498</v>
      </c>
      <c r="B534" s="341">
        <v>0</v>
      </c>
      <c r="C534" s="346">
        <v>0</v>
      </c>
      <c r="D534" s="343">
        <f t="shared" si="8"/>
        <v>0</v>
      </c>
    </row>
    <row r="535" ht="17.1" customHeight="1" spans="1:4">
      <c r="A535" s="345" t="s">
        <v>499</v>
      </c>
      <c r="B535" s="341">
        <v>7</v>
      </c>
      <c r="C535" s="346">
        <v>5</v>
      </c>
      <c r="D535" s="343">
        <f t="shared" si="8"/>
        <v>140</v>
      </c>
    </row>
    <row r="536" ht="17.1" customHeight="1" spans="1:4">
      <c r="A536" s="345" t="s">
        <v>500</v>
      </c>
      <c r="B536" s="341">
        <v>0</v>
      </c>
      <c r="C536" s="346">
        <v>0</v>
      </c>
      <c r="D536" s="343">
        <f t="shared" si="8"/>
        <v>0</v>
      </c>
    </row>
    <row r="537" ht="17.1" customHeight="1" spans="1:4">
      <c r="A537" s="340" t="s">
        <v>501</v>
      </c>
      <c r="B537" s="341">
        <f>SUM(B538:B544)</f>
        <v>642</v>
      </c>
      <c r="C537" s="344">
        <v>506</v>
      </c>
      <c r="D537" s="343">
        <f t="shared" si="8"/>
        <v>126.877470355731</v>
      </c>
    </row>
    <row r="538" ht="17.1" customHeight="1" spans="1:4">
      <c r="A538" s="345" t="s">
        <v>142</v>
      </c>
      <c r="B538" s="341">
        <v>98</v>
      </c>
      <c r="C538" s="346">
        <v>96</v>
      </c>
      <c r="D538" s="343">
        <f t="shared" si="8"/>
        <v>102.083333333333</v>
      </c>
    </row>
    <row r="539" ht="17.1" customHeight="1" spans="1:4">
      <c r="A539" s="345" t="s">
        <v>143</v>
      </c>
      <c r="B539" s="341">
        <v>0</v>
      </c>
      <c r="C539" s="346">
        <v>0</v>
      </c>
      <c r="D539" s="343">
        <f t="shared" si="8"/>
        <v>0</v>
      </c>
    </row>
    <row r="540" ht="17.1" customHeight="1" spans="1:4">
      <c r="A540" s="345" t="s">
        <v>144</v>
      </c>
      <c r="B540" s="341">
        <v>0</v>
      </c>
      <c r="C540" s="346">
        <v>0</v>
      </c>
      <c r="D540" s="343">
        <f t="shared" si="8"/>
        <v>0</v>
      </c>
    </row>
    <row r="541" ht="17.1" customHeight="1" spans="1:4">
      <c r="A541" s="345" t="s">
        <v>502</v>
      </c>
      <c r="B541" s="341">
        <v>0</v>
      </c>
      <c r="C541" s="346">
        <v>0</v>
      </c>
      <c r="D541" s="343">
        <f t="shared" si="8"/>
        <v>0</v>
      </c>
    </row>
    <row r="542" ht="17.1" customHeight="1" spans="1:4">
      <c r="A542" s="345" t="s">
        <v>503</v>
      </c>
      <c r="B542" s="341">
        <v>0</v>
      </c>
      <c r="C542" s="346">
        <v>0</v>
      </c>
      <c r="D542" s="343">
        <f t="shared" si="8"/>
        <v>0</v>
      </c>
    </row>
    <row r="543" ht="17.1" customHeight="1" spans="1:4">
      <c r="A543" s="345" t="s">
        <v>504</v>
      </c>
      <c r="B543" s="341">
        <v>15</v>
      </c>
      <c r="C543" s="346">
        <v>170</v>
      </c>
      <c r="D543" s="343">
        <f t="shared" si="8"/>
        <v>8.82352941176471</v>
      </c>
    </row>
    <row r="544" ht="17.1" customHeight="1" spans="1:4">
      <c r="A544" s="345" t="s">
        <v>505</v>
      </c>
      <c r="B544" s="341">
        <v>529</v>
      </c>
      <c r="C544" s="346">
        <v>240</v>
      </c>
      <c r="D544" s="343">
        <f t="shared" si="8"/>
        <v>220.416666666667</v>
      </c>
    </row>
    <row r="545" ht="17.1" customHeight="1" spans="1:4">
      <c r="A545" s="349" t="s">
        <v>506</v>
      </c>
      <c r="B545" s="341">
        <f>SUM(B546:B548)</f>
        <v>228</v>
      </c>
      <c r="C545" s="344">
        <v>2514</v>
      </c>
      <c r="D545" s="343">
        <f t="shared" si="8"/>
        <v>9.06921241050119</v>
      </c>
    </row>
    <row r="546" ht="17.1" customHeight="1" spans="1:4">
      <c r="A546" s="350" t="s">
        <v>507</v>
      </c>
      <c r="B546" s="341">
        <v>36</v>
      </c>
      <c r="C546" s="346">
        <v>0</v>
      </c>
      <c r="D546" s="343">
        <f t="shared" si="8"/>
        <v>0</v>
      </c>
    </row>
    <row r="547" ht="17.1" customHeight="1" spans="1:4">
      <c r="A547" s="350" t="s">
        <v>508</v>
      </c>
      <c r="B547" s="341">
        <v>112</v>
      </c>
      <c r="C547" s="346">
        <v>160</v>
      </c>
      <c r="D547" s="343">
        <f t="shared" si="8"/>
        <v>70</v>
      </c>
    </row>
    <row r="548" ht="17.1" customHeight="1" spans="1:4">
      <c r="A548" s="350" t="s">
        <v>509</v>
      </c>
      <c r="B548" s="341">
        <v>80</v>
      </c>
      <c r="C548" s="346">
        <v>2354</v>
      </c>
      <c r="D548" s="343">
        <f t="shared" si="8"/>
        <v>3.39847068819031</v>
      </c>
    </row>
    <row r="549" ht="17.1" customHeight="1" spans="1:4">
      <c r="A549" s="349" t="s">
        <v>510</v>
      </c>
      <c r="B549" s="341">
        <f>B550+B569+B577+B579+B588+B592+B602+B612+B619+B627+B636+B641+B644+B647+B650+B653+B656+B660+B664+B672+B675</f>
        <v>107865</v>
      </c>
      <c r="C549" s="342">
        <v>84673</v>
      </c>
      <c r="D549" s="343">
        <f t="shared" si="8"/>
        <v>127.390077120215</v>
      </c>
    </row>
    <row r="550" ht="17.1" customHeight="1" spans="1:4">
      <c r="A550" s="349" t="s">
        <v>511</v>
      </c>
      <c r="B550" s="341">
        <f>SUM(B551:B568)</f>
        <v>2971</v>
      </c>
      <c r="C550" s="344">
        <v>1962</v>
      </c>
      <c r="D550" s="343">
        <f t="shared" si="8"/>
        <v>151.427115188583</v>
      </c>
    </row>
    <row r="551" ht="17.1" customHeight="1" spans="1:4">
      <c r="A551" s="350" t="s">
        <v>142</v>
      </c>
      <c r="B551" s="341">
        <v>482</v>
      </c>
      <c r="C551" s="346">
        <v>519</v>
      </c>
      <c r="D551" s="343">
        <f t="shared" si="8"/>
        <v>92.8709055876686</v>
      </c>
    </row>
    <row r="552" ht="17.1" customHeight="1" spans="1:4">
      <c r="A552" s="350" t="s">
        <v>143</v>
      </c>
      <c r="B552" s="341">
        <v>0</v>
      </c>
      <c r="C552" s="346">
        <v>0</v>
      </c>
      <c r="D552" s="343">
        <f t="shared" si="8"/>
        <v>0</v>
      </c>
    </row>
    <row r="553" ht="17.1" customHeight="1" spans="1:4">
      <c r="A553" s="350" t="s">
        <v>144</v>
      </c>
      <c r="B553" s="341">
        <v>0</v>
      </c>
      <c r="C553" s="346">
        <v>0</v>
      </c>
      <c r="D553" s="343">
        <f t="shared" si="8"/>
        <v>0</v>
      </c>
    </row>
    <row r="554" ht="17.1" customHeight="1" spans="1:4">
      <c r="A554" s="350" t="s">
        <v>512</v>
      </c>
      <c r="B554" s="341">
        <v>0</v>
      </c>
      <c r="C554" s="346">
        <v>0</v>
      </c>
      <c r="D554" s="343">
        <f t="shared" si="8"/>
        <v>0</v>
      </c>
    </row>
    <row r="555" ht="17.1" customHeight="1" spans="1:4">
      <c r="A555" s="350" t="s">
        <v>513</v>
      </c>
      <c r="B555" s="341">
        <v>112</v>
      </c>
      <c r="C555" s="346">
        <v>105</v>
      </c>
      <c r="D555" s="343">
        <f t="shared" si="8"/>
        <v>106.666666666667</v>
      </c>
    </row>
    <row r="556" ht="17.1" customHeight="1" spans="1:4">
      <c r="A556" s="350" t="s">
        <v>514</v>
      </c>
      <c r="B556" s="341">
        <v>0</v>
      </c>
      <c r="C556" s="346">
        <v>0</v>
      </c>
      <c r="D556" s="343">
        <f t="shared" si="8"/>
        <v>0</v>
      </c>
    </row>
    <row r="557" ht="17.1" customHeight="1" spans="1:4">
      <c r="A557" s="350" t="s">
        <v>515</v>
      </c>
      <c r="B557" s="341">
        <v>16</v>
      </c>
      <c r="C557" s="346">
        <v>13</v>
      </c>
      <c r="D557" s="343">
        <f t="shared" si="8"/>
        <v>123.076923076923</v>
      </c>
    </row>
    <row r="558" ht="17.1" customHeight="1" spans="1:4">
      <c r="A558" s="350" t="s">
        <v>183</v>
      </c>
      <c r="B558" s="341">
        <v>0</v>
      </c>
      <c r="C558" s="346">
        <v>0</v>
      </c>
      <c r="D558" s="343">
        <f t="shared" si="8"/>
        <v>0</v>
      </c>
    </row>
    <row r="559" ht="17.1" customHeight="1" spans="1:4">
      <c r="A559" s="350" t="s">
        <v>516</v>
      </c>
      <c r="B559" s="341">
        <v>295</v>
      </c>
      <c r="C559" s="346">
        <v>317</v>
      </c>
      <c r="D559" s="343">
        <f t="shared" si="8"/>
        <v>93.0599369085173</v>
      </c>
    </row>
    <row r="560" ht="17.1" customHeight="1" spans="1:4">
      <c r="A560" s="350" t="s">
        <v>517</v>
      </c>
      <c r="B560" s="341">
        <v>0</v>
      </c>
      <c r="C560" s="346">
        <v>0</v>
      </c>
      <c r="D560" s="343">
        <f t="shared" si="8"/>
        <v>0</v>
      </c>
    </row>
    <row r="561" ht="17.1" customHeight="1" spans="1:4">
      <c r="A561" s="350" t="s">
        <v>518</v>
      </c>
      <c r="B561" s="341">
        <v>408</v>
      </c>
      <c r="C561" s="346">
        <v>245</v>
      </c>
      <c r="D561" s="343">
        <f t="shared" si="8"/>
        <v>166.530612244898</v>
      </c>
    </row>
    <row r="562" ht="17.1" customHeight="1" spans="1:4">
      <c r="A562" s="345" t="s">
        <v>519</v>
      </c>
      <c r="B562" s="341">
        <v>52</v>
      </c>
      <c r="C562" s="346">
        <v>46</v>
      </c>
      <c r="D562" s="343">
        <f t="shared" si="8"/>
        <v>113.04347826087</v>
      </c>
    </row>
    <row r="563" ht="17.1" customHeight="1" spans="1:4">
      <c r="A563" s="345" t="s">
        <v>520</v>
      </c>
      <c r="B563" s="341">
        <v>0</v>
      </c>
      <c r="C563" s="346">
        <v>0</v>
      </c>
      <c r="D563" s="343">
        <f t="shared" si="8"/>
        <v>0</v>
      </c>
    </row>
    <row r="564" ht="17.1" customHeight="1" spans="1:4">
      <c r="A564" s="345" t="s">
        <v>521</v>
      </c>
      <c r="B564" s="341">
        <v>0</v>
      </c>
      <c r="C564" s="346">
        <v>0</v>
      </c>
      <c r="D564" s="343">
        <f t="shared" si="8"/>
        <v>0</v>
      </c>
    </row>
    <row r="565" ht="17.1" customHeight="1" spans="1:4">
      <c r="A565" s="345" t="s">
        <v>522</v>
      </c>
      <c r="B565" s="341">
        <v>0</v>
      </c>
      <c r="C565" s="346">
        <v>0</v>
      </c>
      <c r="D565" s="343">
        <f t="shared" si="8"/>
        <v>0</v>
      </c>
    </row>
    <row r="566" ht="17.1" customHeight="1" spans="1:4">
      <c r="A566" s="345" t="s">
        <v>523</v>
      </c>
      <c r="B566" s="341">
        <v>474</v>
      </c>
      <c r="C566" s="346">
        <v>18</v>
      </c>
      <c r="D566" s="343">
        <f t="shared" si="8"/>
        <v>2633.33333333333</v>
      </c>
    </row>
    <row r="567" ht="17.1" customHeight="1" spans="1:4">
      <c r="A567" s="345" t="s">
        <v>151</v>
      </c>
      <c r="B567" s="341">
        <v>0</v>
      </c>
      <c r="C567" s="346">
        <v>0</v>
      </c>
      <c r="D567" s="343">
        <f t="shared" si="8"/>
        <v>0</v>
      </c>
    </row>
    <row r="568" ht="17.1" customHeight="1" spans="1:4">
      <c r="A568" s="345" t="s">
        <v>524</v>
      </c>
      <c r="B568" s="341">
        <v>1132</v>
      </c>
      <c r="C568" s="346">
        <v>699</v>
      </c>
      <c r="D568" s="343">
        <f t="shared" si="8"/>
        <v>161.945636623748</v>
      </c>
    </row>
    <row r="569" ht="17.1" customHeight="1" spans="1:4">
      <c r="A569" s="340" t="s">
        <v>525</v>
      </c>
      <c r="B569" s="341">
        <f>SUM(B570:B576)</f>
        <v>1413</v>
      </c>
      <c r="C569" s="344">
        <v>1171</v>
      </c>
      <c r="D569" s="343">
        <f t="shared" si="8"/>
        <v>120.66609735269</v>
      </c>
    </row>
    <row r="570" ht="17.1" customHeight="1" spans="1:4">
      <c r="A570" s="345" t="s">
        <v>142</v>
      </c>
      <c r="B570" s="341">
        <v>237</v>
      </c>
      <c r="C570" s="346">
        <v>252</v>
      </c>
      <c r="D570" s="343">
        <f t="shared" si="8"/>
        <v>94.0476190476191</v>
      </c>
    </row>
    <row r="571" ht="17.1" customHeight="1" spans="1:4">
      <c r="A571" s="345" t="s">
        <v>143</v>
      </c>
      <c r="B571" s="341">
        <v>0</v>
      </c>
      <c r="C571" s="346">
        <v>0</v>
      </c>
      <c r="D571" s="343">
        <f t="shared" si="8"/>
        <v>0</v>
      </c>
    </row>
    <row r="572" ht="17.1" customHeight="1" spans="1:4">
      <c r="A572" s="345" t="s">
        <v>144</v>
      </c>
      <c r="B572" s="341">
        <v>0</v>
      </c>
      <c r="C572" s="346">
        <v>0</v>
      </c>
      <c r="D572" s="343">
        <f t="shared" si="8"/>
        <v>0</v>
      </c>
    </row>
    <row r="573" ht="17.1" customHeight="1" spans="1:4">
      <c r="A573" s="345" t="s">
        <v>526</v>
      </c>
      <c r="B573" s="341">
        <v>2</v>
      </c>
      <c r="C573" s="346">
        <v>0</v>
      </c>
      <c r="D573" s="343">
        <f t="shared" si="8"/>
        <v>0</v>
      </c>
    </row>
    <row r="574" ht="17.1" customHeight="1" spans="1:4">
      <c r="A574" s="345" t="s">
        <v>527</v>
      </c>
      <c r="B574" s="341">
        <v>30</v>
      </c>
      <c r="C574" s="346">
        <v>20</v>
      </c>
      <c r="D574" s="343">
        <f t="shared" si="8"/>
        <v>150</v>
      </c>
    </row>
    <row r="575" ht="17.1" customHeight="1" spans="1:4">
      <c r="A575" s="345" t="s">
        <v>528</v>
      </c>
      <c r="B575" s="341">
        <v>415</v>
      </c>
      <c r="C575" s="346">
        <v>406</v>
      </c>
      <c r="D575" s="343">
        <f t="shared" si="8"/>
        <v>102.216748768473</v>
      </c>
    </row>
    <row r="576" ht="17.1" customHeight="1" spans="1:4">
      <c r="A576" s="345" t="s">
        <v>529</v>
      </c>
      <c r="B576" s="341">
        <v>729</v>
      </c>
      <c r="C576" s="346">
        <v>493</v>
      </c>
      <c r="D576" s="343">
        <f t="shared" si="8"/>
        <v>147.870182555781</v>
      </c>
    </row>
    <row r="577" ht="17.1" customHeight="1" spans="1:4">
      <c r="A577" s="340" t="s">
        <v>530</v>
      </c>
      <c r="B577" s="341">
        <f>SUM(B578)</f>
        <v>0</v>
      </c>
      <c r="C577" s="344">
        <v>0</v>
      </c>
      <c r="D577" s="343">
        <f t="shared" si="8"/>
        <v>0</v>
      </c>
    </row>
    <row r="578" ht="17.1" customHeight="1" spans="1:4">
      <c r="A578" s="345" t="s">
        <v>531</v>
      </c>
      <c r="B578" s="341">
        <v>0</v>
      </c>
      <c r="C578" s="346">
        <v>0</v>
      </c>
      <c r="D578" s="343">
        <f t="shared" si="8"/>
        <v>0</v>
      </c>
    </row>
    <row r="579" ht="17.1" customHeight="1" spans="1:4">
      <c r="A579" s="340" t="s">
        <v>532</v>
      </c>
      <c r="B579" s="341">
        <f>SUM(B580:B587)</f>
        <v>31241</v>
      </c>
      <c r="C579" s="344">
        <v>17046</v>
      </c>
      <c r="D579" s="343">
        <f t="shared" si="8"/>
        <v>183.27466854394</v>
      </c>
    </row>
    <row r="580" ht="17.1" customHeight="1" spans="1:4">
      <c r="A580" s="345" t="s">
        <v>533</v>
      </c>
      <c r="B580" s="341">
        <v>1402</v>
      </c>
      <c r="C580" s="346">
        <v>216</v>
      </c>
      <c r="D580" s="343">
        <f t="shared" si="8"/>
        <v>649.074074074074</v>
      </c>
    </row>
    <row r="581" ht="17.1" customHeight="1" spans="1:4">
      <c r="A581" s="345" t="s">
        <v>534</v>
      </c>
      <c r="B581" s="341">
        <v>2325</v>
      </c>
      <c r="C581" s="346">
        <v>0</v>
      </c>
      <c r="D581" s="343">
        <f t="shared" si="8"/>
        <v>0</v>
      </c>
    </row>
    <row r="582" ht="17.1" customHeight="1" spans="1:4">
      <c r="A582" s="345" t="s">
        <v>535</v>
      </c>
      <c r="B582" s="341">
        <v>7</v>
      </c>
      <c r="C582" s="346">
        <v>17</v>
      </c>
      <c r="D582" s="343">
        <f t="shared" ref="D582:D645" si="9">IFERROR(B582/C582*100,)</f>
        <v>41.1764705882353</v>
      </c>
    </row>
    <row r="583" ht="17.1" customHeight="1" spans="1:4">
      <c r="A583" s="345" t="s">
        <v>536</v>
      </c>
      <c r="B583" s="341">
        <v>8041</v>
      </c>
      <c r="C583" s="346">
        <v>578</v>
      </c>
      <c r="D583" s="343">
        <f t="shared" si="9"/>
        <v>1391.17647058824</v>
      </c>
    </row>
    <row r="584" ht="17.1" customHeight="1" spans="1:4">
      <c r="A584" s="345" t="s">
        <v>537</v>
      </c>
      <c r="B584" s="341">
        <v>1524</v>
      </c>
      <c r="C584" s="346">
        <v>131</v>
      </c>
      <c r="D584" s="343">
        <f t="shared" si="9"/>
        <v>1163.35877862595</v>
      </c>
    </row>
    <row r="585" ht="17.1" customHeight="1" spans="1:4">
      <c r="A585" s="345" t="s">
        <v>538</v>
      </c>
      <c r="B585" s="341">
        <v>15041</v>
      </c>
      <c r="C585" s="346">
        <v>12028</v>
      </c>
      <c r="D585" s="343">
        <f t="shared" si="9"/>
        <v>125.049883604922</v>
      </c>
    </row>
    <row r="586" ht="17.1" customHeight="1" spans="1:4">
      <c r="A586" s="345" t="s">
        <v>539</v>
      </c>
      <c r="B586" s="341">
        <v>1671</v>
      </c>
      <c r="C586" s="346">
        <v>3206</v>
      </c>
      <c r="D586" s="343">
        <f t="shared" si="9"/>
        <v>52.1210230817218</v>
      </c>
    </row>
    <row r="587" ht="17.1" customHeight="1" spans="1:4">
      <c r="A587" s="345" t="s">
        <v>540</v>
      </c>
      <c r="B587" s="341">
        <v>1230</v>
      </c>
      <c r="C587" s="346">
        <v>870</v>
      </c>
      <c r="D587" s="343">
        <f t="shared" si="9"/>
        <v>141.379310344828</v>
      </c>
    </row>
    <row r="588" ht="17.1" customHeight="1" spans="1:4">
      <c r="A588" s="340" t="s">
        <v>541</v>
      </c>
      <c r="B588" s="341">
        <f>SUM(B589:B591)</f>
        <v>0</v>
      </c>
      <c r="C588" s="344">
        <v>0</v>
      </c>
      <c r="D588" s="343">
        <f t="shared" si="9"/>
        <v>0</v>
      </c>
    </row>
    <row r="589" ht="17.1" customHeight="1" spans="1:4">
      <c r="A589" s="345" t="s">
        <v>542</v>
      </c>
      <c r="B589" s="341">
        <v>0</v>
      </c>
      <c r="C589" s="346">
        <v>0</v>
      </c>
      <c r="D589" s="343">
        <f t="shared" si="9"/>
        <v>0</v>
      </c>
    </row>
    <row r="590" ht="17.1" customHeight="1" spans="1:4">
      <c r="A590" s="345" t="s">
        <v>543</v>
      </c>
      <c r="B590" s="341">
        <v>0</v>
      </c>
      <c r="C590" s="346">
        <v>0</v>
      </c>
      <c r="D590" s="343">
        <f t="shared" si="9"/>
        <v>0</v>
      </c>
    </row>
    <row r="591" ht="17.1" customHeight="1" spans="1:4">
      <c r="A591" s="345" t="s">
        <v>544</v>
      </c>
      <c r="B591" s="341">
        <v>0</v>
      </c>
      <c r="C591" s="346">
        <v>0</v>
      </c>
      <c r="D591" s="343">
        <f t="shared" si="9"/>
        <v>0</v>
      </c>
    </row>
    <row r="592" ht="17.1" customHeight="1" spans="1:4">
      <c r="A592" s="340" t="s">
        <v>545</v>
      </c>
      <c r="B592" s="341">
        <f>SUM(B593:B601)</f>
        <v>1753</v>
      </c>
      <c r="C592" s="344">
        <v>1038</v>
      </c>
      <c r="D592" s="343">
        <f t="shared" si="9"/>
        <v>168.88246628131</v>
      </c>
    </row>
    <row r="593" ht="17.1" customHeight="1" spans="1:4">
      <c r="A593" s="345" t="s">
        <v>546</v>
      </c>
      <c r="B593" s="341">
        <v>0</v>
      </c>
      <c r="C593" s="346">
        <v>0</v>
      </c>
      <c r="D593" s="343">
        <f t="shared" si="9"/>
        <v>0</v>
      </c>
    </row>
    <row r="594" ht="17.1" customHeight="1" spans="1:4">
      <c r="A594" s="345" t="s">
        <v>547</v>
      </c>
      <c r="B594" s="341">
        <v>0</v>
      </c>
      <c r="C594" s="346">
        <v>13</v>
      </c>
      <c r="D594" s="343">
        <f t="shared" si="9"/>
        <v>0</v>
      </c>
    </row>
    <row r="595" ht="17.1" customHeight="1" spans="1:4">
      <c r="A595" s="345" t="s">
        <v>548</v>
      </c>
      <c r="B595" s="341">
        <v>0</v>
      </c>
      <c r="C595" s="346">
        <v>0</v>
      </c>
      <c r="D595" s="343">
        <f t="shared" si="9"/>
        <v>0</v>
      </c>
    </row>
    <row r="596" ht="17.1" customHeight="1" spans="1:4">
      <c r="A596" s="345" t="s">
        <v>549</v>
      </c>
      <c r="B596" s="341">
        <v>0</v>
      </c>
      <c r="C596" s="346">
        <v>0</v>
      </c>
      <c r="D596" s="343">
        <f t="shared" si="9"/>
        <v>0</v>
      </c>
    </row>
    <row r="597" ht="17.1" customHeight="1" spans="1:4">
      <c r="A597" s="345" t="s">
        <v>550</v>
      </c>
      <c r="B597" s="341">
        <v>0</v>
      </c>
      <c r="C597" s="346">
        <v>0</v>
      </c>
      <c r="D597" s="343">
        <f t="shared" si="9"/>
        <v>0</v>
      </c>
    </row>
    <row r="598" ht="17.1" customHeight="1" spans="1:4">
      <c r="A598" s="345" t="s">
        <v>551</v>
      </c>
      <c r="B598" s="341">
        <v>0</v>
      </c>
      <c r="C598" s="346">
        <v>0</v>
      </c>
      <c r="D598" s="343">
        <f t="shared" si="9"/>
        <v>0</v>
      </c>
    </row>
    <row r="599" ht="17.1" customHeight="1" spans="1:4">
      <c r="A599" s="345" t="s">
        <v>552</v>
      </c>
      <c r="B599" s="341">
        <v>0</v>
      </c>
      <c r="C599" s="346">
        <v>0</v>
      </c>
      <c r="D599" s="343">
        <f t="shared" si="9"/>
        <v>0</v>
      </c>
    </row>
    <row r="600" ht="17.1" customHeight="1" spans="1:4">
      <c r="A600" s="345" t="s">
        <v>553</v>
      </c>
      <c r="B600" s="341">
        <v>0</v>
      </c>
      <c r="C600" s="346">
        <v>0</v>
      </c>
      <c r="D600" s="343">
        <f t="shared" si="9"/>
        <v>0</v>
      </c>
    </row>
    <row r="601" ht="17.1" customHeight="1" spans="1:4">
      <c r="A601" s="345" t="s">
        <v>554</v>
      </c>
      <c r="B601" s="341">
        <v>1753</v>
      </c>
      <c r="C601" s="346">
        <v>1025</v>
      </c>
      <c r="D601" s="343">
        <f t="shared" si="9"/>
        <v>171.024390243902</v>
      </c>
    </row>
    <row r="602" ht="17.1" customHeight="1" spans="1:4">
      <c r="A602" s="340" t="s">
        <v>555</v>
      </c>
      <c r="B602" s="341">
        <f>SUM(B603:B611)</f>
        <v>5052</v>
      </c>
      <c r="C602" s="344">
        <v>3907</v>
      </c>
      <c r="D602" s="343">
        <f t="shared" si="9"/>
        <v>129.30637317635</v>
      </c>
    </row>
    <row r="603" ht="17.1" customHeight="1" spans="1:4">
      <c r="A603" s="345" t="s">
        <v>556</v>
      </c>
      <c r="B603" s="341">
        <v>0</v>
      </c>
      <c r="C603" s="346">
        <v>0</v>
      </c>
      <c r="D603" s="343">
        <f t="shared" si="9"/>
        <v>0</v>
      </c>
    </row>
    <row r="604" ht="17.1" customHeight="1" spans="1:4">
      <c r="A604" s="345" t="s">
        <v>557</v>
      </c>
      <c r="B604" s="341">
        <v>0</v>
      </c>
      <c r="C604" s="346">
        <v>0</v>
      </c>
      <c r="D604" s="343">
        <f t="shared" si="9"/>
        <v>0</v>
      </c>
    </row>
    <row r="605" ht="17.1" customHeight="1" spans="1:4">
      <c r="A605" s="345" t="s">
        <v>558</v>
      </c>
      <c r="B605" s="341">
        <v>0</v>
      </c>
      <c r="C605" s="346">
        <v>0</v>
      </c>
      <c r="D605" s="343">
        <f t="shared" si="9"/>
        <v>0</v>
      </c>
    </row>
    <row r="606" ht="17.1" customHeight="1" spans="1:4">
      <c r="A606" s="345" t="s">
        <v>559</v>
      </c>
      <c r="B606" s="341">
        <v>0</v>
      </c>
      <c r="C606" s="346"/>
      <c r="D606" s="343">
        <f t="shared" si="9"/>
        <v>0</v>
      </c>
    </row>
    <row r="607" ht="17.1" customHeight="1" spans="1:4">
      <c r="A607" s="345" t="s">
        <v>560</v>
      </c>
      <c r="B607" s="341">
        <v>0</v>
      </c>
      <c r="C607" s="346">
        <v>52</v>
      </c>
      <c r="D607" s="343">
        <f t="shared" si="9"/>
        <v>0</v>
      </c>
    </row>
    <row r="608" ht="17.1" customHeight="1" spans="1:4">
      <c r="A608" s="345" t="s">
        <v>561</v>
      </c>
      <c r="B608" s="341">
        <v>1618</v>
      </c>
      <c r="C608" s="346">
        <v>994</v>
      </c>
      <c r="D608" s="343">
        <f t="shared" si="9"/>
        <v>162.776659959759</v>
      </c>
    </row>
    <row r="609" ht="17.1" customHeight="1" spans="1:4">
      <c r="A609" s="345" t="s">
        <v>562</v>
      </c>
      <c r="B609" s="341">
        <v>0</v>
      </c>
      <c r="C609" s="346">
        <v>0</v>
      </c>
      <c r="D609" s="343">
        <f t="shared" si="9"/>
        <v>0</v>
      </c>
    </row>
    <row r="610" ht="17.1" customHeight="1" spans="1:4">
      <c r="A610" s="345" t="s">
        <v>563</v>
      </c>
      <c r="B610" s="341">
        <v>3</v>
      </c>
      <c r="C610" s="346"/>
      <c r="D610" s="343">
        <f t="shared" si="9"/>
        <v>0</v>
      </c>
    </row>
    <row r="611" ht="17.1" customHeight="1" spans="1:4">
      <c r="A611" s="345" t="s">
        <v>564</v>
      </c>
      <c r="B611" s="341">
        <v>3431</v>
      </c>
      <c r="C611" s="346">
        <v>2861</v>
      </c>
      <c r="D611" s="343">
        <f t="shared" si="9"/>
        <v>119.923103809857</v>
      </c>
    </row>
    <row r="612" ht="17.1" customHeight="1" spans="1:4">
      <c r="A612" s="340" t="s">
        <v>565</v>
      </c>
      <c r="B612" s="341">
        <f>SUM(B613:B618)</f>
        <v>1639</v>
      </c>
      <c r="C612" s="344">
        <v>1376</v>
      </c>
      <c r="D612" s="343">
        <f t="shared" si="9"/>
        <v>119.113372093023</v>
      </c>
    </row>
    <row r="613" ht="17.1" customHeight="1" spans="1:4">
      <c r="A613" s="345" t="s">
        <v>566</v>
      </c>
      <c r="B613" s="341">
        <v>931</v>
      </c>
      <c r="C613" s="346">
        <v>503</v>
      </c>
      <c r="D613" s="343">
        <f t="shared" si="9"/>
        <v>185.089463220676</v>
      </c>
    </row>
    <row r="614" ht="17.1" customHeight="1" spans="1:4">
      <c r="A614" s="345" t="s">
        <v>567</v>
      </c>
      <c r="B614" s="341">
        <v>379</v>
      </c>
      <c r="C614" s="346">
        <v>198</v>
      </c>
      <c r="D614" s="343">
        <f t="shared" si="9"/>
        <v>191.414141414141</v>
      </c>
    </row>
    <row r="615" ht="17.1" customHeight="1" spans="1:4">
      <c r="A615" s="345" t="s">
        <v>568</v>
      </c>
      <c r="B615" s="341">
        <v>85</v>
      </c>
      <c r="C615" s="346">
        <v>42</v>
      </c>
      <c r="D615" s="343">
        <f t="shared" si="9"/>
        <v>202.380952380952</v>
      </c>
    </row>
    <row r="616" ht="17.1" customHeight="1" spans="1:4">
      <c r="A616" s="345" t="s">
        <v>569</v>
      </c>
      <c r="B616" s="341">
        <v>0</v>
      </c>
      <c r="C616" s="346">
        <v>0</v>
      </c>
      <c r="D616" s="343">
        <f t="shared" si="9"/>
        <v>0</v>
      </c>
    </row>
    <row r="617" ht="17.1" customHeight="1" spans="1:4">
      <c r="A617" s="345" t="s">
        <v>570</v>
      </c>
      <c r="B617" s="341">
        <v>11</v>
      </c>
      <c r="C617" s="346">
        <v>18</v>
      </c>
      <c r="D617" s="343">
        <f t="shared" si="9"/>
        <v>61.1111111111111</v>
      </c>
    </row>
    <row r="618" ht="17.1" customHeight="1" spans="1:4">
      <c r="A618" s="345" t="s">
        <v>571</v>
      </c>
      <c r="B618" s="341">
        <v>233</v>
      </c>
      <c r="C618" s="346">
        <v>615</v>
      </c>
      <c r="D618" s="343">
        <f t="shared" si="9"/>
        <v>37.8861788617886</v>
      </c>
    </row>
    <row r="619" ht="17.1" customHeight="1" spans="1:4">
      <c r="A619" s="340" t="s">
        <v>572</v>
      </c>
      <c r="B619" s="341">
        <f>SUM(B620:B626)</f>
        <v>1690</v>
      </c>
      <c r="C619" s="344">
        <v>1585</v>
      </c>
      <c r="D619" s="343">
        <f t="shared" si="9"/>
        <v>106.624605678233</v>
      </c>
    </row>
    <row r="620" ht="17.1" customHeight="1" spans="1:4">
      <c r="A620" s="345" t="s">
        <v>573</v>
      </c>
      <c r="B620" s="341">
        <v>286</v>
      </c>
      <c r="C620" s="346">
        <v>255</v>
      </c>
      <c r="D620" s="343">
        <f t="shared" si="9"/>
        <v>112.156862745098</v>
      </c>
    </row>
    <row r="621" ht="17.1" customHeight="1" spans="1:4">
      <c r="A621" s="345" t="s">
        <v>574</v>
      </c>
      <c r="B621" s="341">
        <v>1098</v>
      </c>
      <c r="C621" s="346">
        <v>1058</v>
      </c>
      <c r="D621" s="343">
        <f t="shared" si="9"/>
        <v>103.780718336484</v>
      </c>
    </row>
    <row r="622" ht="17.1" customHeight="1" spans="1:4">
      <c r="A622" s="345" t="s">
        <v>575</v>
      </c>
      <c r="B622" s="341">
        <v>0</v>
      </c>
      <c r="C622" s="346">
        <v>0</v>
      </c>
      <c r="D622" s="343">
        <f t="shared" si="9"/>
        <v>0</v>
      </c>
    </row>
    <row r="623" ht="17.1" customHeight="1" spans="1:4">
      <c r="A623" s="345" t="s">
        <v>576</v>
      </c>
      <c r="B623" s="341">
        <v>101</v>
      </c>
      <c r="C623" s="346">
        <v>114</v>
      </c>
      <c r="D623" s="343">
        <f t="shared" si="9"/>
        <v>88.5964912280702</v>
      </c>
    </row>
    <row r="624" ht="17.1" customHeight="1" spans="1:4">
      <c r="A624" s="345" t="s">
        <v>577</v>
      </c>
      <c r="B624" s="341">
        <v>169</v>
      </c>
      <c r="C624" s="346">
        <v>157</v>
      </c>
      <c r="D624" s="343">
        <f t="shared" si="9"/>
        <v>107.643312101911</v>
      </c>
    </row>
    <row r="625" ht="17.1" customHeight="1" spans="1:4">
      <c r="A625" s="345" t="s">
        <v>578</v>
      </c>
      <c r="B625" s="341">
        <v>36</v>
      </c>
      <c r="C625" s="346">
        <v>0</v>
      </c>
      <c r="D625" s="343">
        <f t="shared" si="9"/>
        <v>0</v>
      </c>
    </row>
    <row r="626" ht="17.1" customHeight="1" spans="1:4">
      <c r="A626" s="345" t="s">
        <v>579</v>
      </c>
      <c r="B626" s="341">
        <v>0</v>
      </c>
      <c r="C626" s="346">
        <v>1</v>
      </c>
      <c r="D626" s="343">
        <f t="shared" si="9"/>
        <v>0</v>
      </c>
    </row>
    <row r="627" ht="17.1" customHeight="1" spans="1:4">
      <c r="A627" s="340" t="s">
        <v>580</v>
      </c>
      <c r="B627" s="341">
        <f>SUM(B628:B635)</f>
        <v>3640</v>
      </c>
      <c r="C627" s="344">
        <v>2937</v>
      </c>
      <c r="D627" s="343">
        <f t="shared" si="9"/>
        <v>123.935989104528</v>
      </c>
    </row>
    <row r="628" ht="17.1" customHeight="1" spans="1:4">
      <c r="A628" s="345" t="s">
        <v>142</v>
      </c>
      <c r="B628" s="341">
        <v>91</v>
      </c>
      <c r="C628" s="346">
        <v>102</v>
      </c>
      <c r="D628" s="343">
        <f t="shared" si="9"/>
        <v>89.2156862745098</v>
      </c>
    </row>
    <row r="629" ht="17.1" customHeight="1" spans="1:4">
      <c r="A629" s="345" t="s">
        <v>143</v>
      </c>
      <c r="B629" s="341">
        <v>0</v>
      </c>
      <c r="C629" s="346">
        <v>9</v>
      </c>
      <c r="D629" s="343">
        <f t="shared" si="9"/>
        <v>0</v>
      </c>
    </row>
    <row r="630" ht="17.1" customHeight="1" spans="1:4">
      <c r="A630" s="345" t="s">
        <v>144</v>
      </c>
      <c r="B630" s="341">
        <v>0</v>
      </c>
      <c r="C630" s="346">
        <v>0</v>
      </c>
      <c r="D630" s="343">
        <f t="shared" si="9"/>
        <v>0</v>
      </c>
    </row>
    <row r="631" ht="17.1" customHeight="1" spans="1:4">
      <c r="A631" s="345" t="s">
        <v>581</v>
      </c>
      <c r="B631" s="341">
        <v>1035</v>
      </c>
      <c r="C631" s="346">
        <v>800</v>
      </c>
      <c r="D631" s="343">
        <f t="shared" si="9"/>
        <v>129.375</v>
      </c>
    </row>
    <row r="632" ht="17.1" customHeight="1" spans="1:4">
      <c r="A632" s="345" t="s">
        <v>582</v>
      </c>
      <c r="B632" s="341">
        <v>176</v>
      </c>
      <c r="C632" s="346">
        <v>279</v>
      </c>
      <c r="D632" s="343">
        <f t="shared" si="9"/>
        <v>63.0824372759857</v>
      </c>
    </row>
    <row r="633" ht="17.1" customHeight="1" spans="1:4">
      <c r="A633" s="345" t="s">
        <v>583</v>
      </c>
      <c r="B633" s="341">
        <v>0</v>
      </c>
      <c r="C633" s="346">
        <v>0</v>
      </c>
      <c r="D633" s="343">
        <f t="shared" si="9"/>
        <v>0</v>
      </c>
    </row>
    <row r="634" ht="17.1" customHeight="1" spans="1:4">
      <c r="A634" s="345" t="s">
        <v>584</v>
      </c>
      <c r="B634" s="341">
        <v>1545</v>
      </c>
      <c r="C634" s="346">
        <v>1450</v>
      </c>
      <c r="D634" s="343">
        <f t="shared" si="9"/>
        <v>106.551724137931</v>
      </c>
    </row>
    <row r="635" ht="17.1" customHeight="1" spans="1:4">
      <c r="A635" s="345" t="s">
        <v>585</v>
      </c>
      <c r="B635" s="341">
        <v>793</v>
      </c>
      <c r="C635" s="346">
        <v>297</v>
      </c>
      <c r="D635" s="343">
        <f t="shared" si="9"/>
        <v>267.003367003367</v>
      </c>
    </row>
    <row r="636" ht="17.1" customHeight="1" spans="1:4">
      <c r="A636" s="340" t="s">
        <v>586</v>
      </c>
      <c r="B636" s="341">
        <f>SUM(B637:B640)</f>
        <v>185</v>
      </c>
      <c r="C636" s="344">
        <v>71</v>
      </c>
      <c r="D636" s="343">
        <f t="shared" si="9"/>
        <v>260.56338028169</v>
      </c>
    </row>
    <row r="637" ht="17.1" customHeight="1" spans="1:4">
      <c r="A637" s="345" t="s">
        <v>142</v>
      </c>
      <c r="B637" s="341">
        <v>68</v>
      </c>
      <c r="C637" s="346">
        <v>61</v>
      </c>
      <c r="D637" s="343">
        <f t="shared" si="9"/>
        <v>111.475409836066</v>
      </c>
    </row>
    <row r="638" ht="17.1" customHeight="1" spans="1:4">
      <c r="A638" s="345" t="s">
        <v>143</v>
      </c>
      <c r="B638" s="341">
        <v>0</v>
      </c>
      <c r="C638" s="346">
        <v>0</v>
      </c>
      <c r="D638" s="343">
        <f t="shared" si="9"/>
        <v>0</v>
      </c>
    </row>
    <row r="639" ht="17.1" customHeight="1" spans="1:4">
      <c r="A639" s="345" t="s">
        <v>144</v>
      </c>
      <c r="B639" s="341">
        <v>0</v>
      </c>
      <c r="C639" s="346">
        <v>0</v>
      </c>
      <c r="D639" s="343">
        <f t="shared" si="9"/>
        <v>0</v>
      </c>
    </row>
    <row r="640" ht="17.1" customHeight="1" spans="1:4">
      <c r="A640" s="345" t="s">
        <v>587</v>
      </c>
      <c r="B640" s="341">
        <v>117</v>
      </c>
      <c r="C640" s="346">
        <v>10</v>
      </c>
      <c r="D640" s="343">
        <f t="shared" si="9"/>
        <v>1170</v>
      </c>
    </row>
    <row r="641" ht="17.1" customHeight="1" spans="1:4">
      <c r="A641" s="340" t="s">
        <v>588</v>
      </c>
      <c r="B641" s="341">
        <f>SUM(B642:B643)</f>
        <v>2865</v>
      </c>
      <c r="C641" s="344">
        <v>3156</v>
      </c>
      <c r="D641" s="343">
        <f t="shared" si="9"/>
        <v>90.7794676806084</v>
      </c>
    </row>
    <row r="642" ht="17.1" customHeight="1" spans="1:4">
      <c r="A642" s="345" t="s">
        <v>589</v>
      </c>
      <c r="B642" s="341">
        <v>187</v>
      </c>
      <c r="C642" s="346">
        <v>356</v>
      </c>
      <c r="D642" s="343">
        <f t="shared" si="9"/>
        <v>52.5280898876404</v>
      </c>
    </row>
    <row r="643" ht="17.1" customHeight="1" spans="1:4">
      <c r="A643" s="345" t="s">
        <v>590</v>
      </c>
      <c r="B643" s="341">
        <v>2678</v>
      </c>
      <c r="C643" s="346">
        <v>2800</v>
      </c>
      <c r="D643" s="343">
        <f t="shared" si="9"/>
        <v>95.6428571428571</v>
      </c>
    </row>
    <row r="644" ht="17.1" customHeight="1" spans="1:4">
      <c r="A644" s="340" t="s">
        <v>591</v>
      </c>
      <c r="B644" s="341">
        <f>SUM(B645:B646)</f>
        <v>409</v>
      </c>
      <c r="C644" s="344">
        <v>658</v>
      </c>
      <c r="D644" s="343">
        <f t="shared" si="9"/>
        <v>62.1580547112462</v>
      </c>
    </row>
    <row r="645" ht="17.1" customHeight="1" spans="1:4">
      <c r="A645" s="345" t="s">
        <v>592</v>
      </c>
      <c r="B645" s="341">
        <v>400</v>
      </c>
      <c r="C645" s="346">
        <v>604</v>
      </c>
      <c r="D645" s="343">
        <f t="shared" si="9"/>
        <v>66.2251655629139</v>
      </c>
    </row>
    <row r="646" ht="17.1" customHeight="1" spans="1:4">
      <c r="A646" s="345" t="s">
        <v>593</v>
      </c>
      <c r="B646" s="341">
        <v>9</v>
      </c>
      <c r="C646" s="346">
        <v>54</v>
      </c>
      <c r="D646" s="343">
        <f t="shared" ref="D646:D709" si="10">IFERROR(B646/C646*100,)</f>
        <v>16.6666666666667</v>
      </c>
    </row>
    <row r="647" ht="17.1" customHeight="1" spans="1:4">
      <c r="A647" s="340" t="s">
        <v>594</v>
      </c>
      <c r="B647" s="341">
        <f>SUM(B648:B649)</f>
        <v>464</v>
      </c>
      <c r="C647" s="344">
        <v>413</v>
      </c>
      <c r="D647" s="343">
        <f t="shared" si="10"/>
        <v>112.348668280872</v>
      </c>
    </row>
    <row r="648" ht="17.1" customHeight="1" spans="1:4">
      <c r="A648" s="345" t="s">
        <v>595</v>
      </c>
      <c r="B648" s="341">
        <v>176</v>
      </c>
      <c r="C648" s="346">
        <v>200</v>
      </c>
      <c r="D648" s="343">
        <f t="shared" si="10"/>
        <v>88</v>
      </c>
    </row>
    <row r="649" ht="17.1" customHeight="1" spans="1:4">
      <c r="A649" s="345" t="s">
        <v>596</v>
      </c>
      <c r="B649" s="341">
        <v>288</v>
      </c>
      <c r="C649" s="346">
        <v>213</v>
      </c>
      <c r="D649" s="343">
        <f t="shared" si="10"/>
        <v>135.211267605634</v>
      </c>
    </row>
    <row r="650" ht="17.1" customHeight="1" spans="1:4">
      <c r="A650" s="340" t="s">
        <v>597</v>
      </c>
      <c r="B650" s="341">
        <f>SUM(B651:B652)</f>
        <v>0</v>
      </c>
      <c r="C650" s="344">
        <v>0</v>
      </c>
      <c r="D650" s="343">
        <f t="shared" si="10"/>
        <v>0</v>
      </c>
    </row>
    <row r="651" ht="17.1" customHeight="1" spans="1:4">
      <c r="A651" s="345" t="s">
        <v>598</v>
      </c>
      <c r="B651" s="341">
        <v>0</v>
      </c>
      <c r="C651" s="346">
        <v>0</v>
      </c>
      <c r="D651" s="343">
        <f t="shared" si="10"/>
        <v>0</v>
      </c>
    </row>
    <row r="652" ht="17.1" customHeight="1" spans="1:4">
      <c r="A652" s="345" t="s">
        <v>599</v>
      </c>
      <c r="B652" s="341">
        <v>0</v>
      </c>
      <c r="C652" s="346">
        <v>0</v>
      </c>
      <c r="D652" s="343">
        <f t="shared" si="10"/>
        <v>0</v>
      </c>
    </row>
    <row r="653" ht="17.1" customHeight="1" spans="1:4">
      <c r="A653" s="340" t="s">
        <v>600</v>
      </c>
      <c r="B653" s="341">
        <f>SUM(B654:B655)</f>
        <v>69</v>
      </c>
      <c r="C653" s="344">
        <v>34</v>
      </c>
      <c r="D653" s="343">
        <f t="shared" si="10"/>
        <v>202.941176470588</v>
      </c>
    </row>
    <row r="654" ht="17.1" customHeight="1" spans="1:4">
      <c r="A654" s="345" t="s">
        <v>601</v>
      </c>
      <c r="B654" s="341">
        <v>0</v>
      </c>
      <c r="C654" s="346">
        <v>0</v>
      </c>
      <c r="D654" s="343">
        <f t="shared" si="10"/>
        <v>0</v>
      </c>
    </row>
    <row r="655" ht="17.1" customHeight="1" spans="1:4">
      <c r="A655" s="345" t="s">
        <v>602</v>
      </c>
      <c r="B655" s="341">
        <v>69</v>
      </c>
      <c r="C655" s="346">
        <v>34</v>
      </c>
      <c r="D655" s="343">
        <f t="shared" si="10"/>
        <v>202.941176470588</v>
      </c>
    </row>
    <row r="656" ht="17.1" customHeight="1" spans="1:4">
      <c r="A656" s="340" t="s">
        <v>603</v>
      </c>
      <c r="B656" s="341">
        <f>SUM(B657:B659)</f>
        <v>50098</v>
      </c>
      <c r="C656" s="344">
        <v>47568</v>
      </c>
      <c r="D656" s="343">
        <f t="shared" si="10"/>
        <v>105.318701648167</v>
      </c>
    </row>
    <row r="657" ht="17.1" customHeight="1" spans="1:4">
      <c r="A657" s="345" t="s">
        <v>604</v>
      </c>
      <c r="B657" s="341">
        <v>0</v>
      </c>
      <c r="C657" s="346">
        <v>0</v>
      </c>
      <c r="D657" s="343">
        <f t="shared" si="10"/>
        <v>0</v>
      </c>
    </row>
    <row r="658" ht="17.1" customHeight="1" spans="1:4">
      <c r="A658" s="345" t="s">
        <v>605</v>
      </c>
      <c r="B658" s="341">
        <v>50098</v>
      </c>
      <c r="C658" s="346">
        <v>47568</v>
      </c>
      <c r="D658" s="343">
        <f t="shared" si="10"/>
        <v>105.318701648167</v>
      </c>
    </row>
    <row r="659" ht="17.1" customHeight="1" spans="1:4">
      <c r="A659" s="345" t="s">
        <v>606</v>
      </c>
      <c r="B659" s="341">
        <v>0</v>
      </c>
      <c r="C659" s="346">
        <v>0</v>
      </c>
      <c r="D659" s="343">
        <f t="shared" si="10"/>
        <v>0</v>
      </c>
    </row>
    <row r="660" ht="17.1" customHeight="1" spans="1:4">
      <c r="A660" s="340" t="s">
        <v>607</v>
      </c>
      <c r="B660" s="341">
        <f>SUM(B661:B663)</f>
        <v>0</v>
      </c>
      <c r="C660" s="344">
        <v>0</v>
      </c>
      <c r="D660" s="343">
        <f t="shared" si="10"/>
        <v>0</v>
      </c>
    </row>
    <row r="661" ht="17.1" customHeight="1" spans="1:4">
      <c r="A661" s="345" t="s">
        <v>608</v>
      </c>
      <c r="B661" s="341">
        <v>0</v>
      </c>
      <c r="C661" s="346">
        <v>0</v>
      </c>
      <c r="D661" s="343">
        <f t="shared" si="10"/>
        <v>0</v>
      </c>
    </row>
    <row r="662" ht="17.1" customHeight="1" spans="1:4">
      <c r="A662" s="345" t="s">
        <v>609</v>
      </c>
      <c r="B662" s="341">
        <v>0</v>
      </c>
      <c r="C662" s="346">
        <v>0</v>
      </c>
      <c r="D662" s="343">
        <f t="shared" si="10"/>
        <v>0</v>
      </c>
    </row>
    <row r="663" ht="17.1" customHeight="1" spans="1:4">
      <c r="A663" s="345" t="s">
        <v>610</v>
      </c>
      <c r="B663" s="341">
        <v>0</v>
      </c>
      <c r="C663" s="346">
        <v>0</v>
      </c>
      <c r="D663" s="343">
        <f t="shared" si="10"/>
        <v>0</v>
      </c>
    </row>
    <row r="664" ht="17.1" customHeight="1" spans="1:4">
      <c r="A664" s="340" t="s">
        <v>611</v>
      </c>
      <c r="B664" s="341">
        <f>SUM(B665:B671)</f>
        <v>566</v>
      </c>
      <c r="C664" s="344">
        <v>408</v>
      </c>
      <c r="D664" s="343">
        <f t="shared" si="10"/>
        <v>138.725490196078</v>
      </c>
    </row>
    <row r="665" ht="17.1" customHeight="1" spans="1:4">
      <c r="A665" s="345" t="s">
        <v>142</v>
      </c>
      <c r="B665" s="341">
        <v>124</v>
      </c>
      <c r="C665" s="346">
        <v>138</v>
      </c>
      <c r="D665" s="343">
        <f t="shared" si="10"/>
        <v>89.8550724637681</v>
      </c>
    </row>
    <row r="666" ht="17.1" customHeight="1" spans="1:4">
      <c r="A666" s="345" t="s">
        <v>143</v>
      </c>
      <c r="B666" s="341">
        <v>0</v>
      </c>
      <c r="C666" s="346">
        <v>15</v>
      </c>
      <c r="D666" s="343">
        <f t="shared" si="10"/>
        <v>0</v>
      </c>
    </row>
    <row r="667" ht="17.1" customHeight="1" spans="1:4">
      <c r="A667" s="345" t="s">
        <v>144</v>
      </c>
      <c r="B667" s="341">
        <v>0</v>
      </c>
      <c r="C667" s="346">
        <v>0</v>
      </c>
      <c r="D667" s="343">
        <f t="shared" si="10"/>
        <v>0</v>
      </c>
    </row>
    <row r="668" ht="17.1" customHeight="1" spans="1:4">
      <c r="A668" s="345" t="s">
        <v>612</v>
      </c>
      <c r="B668" s="341">
        <v>203</v>
      </c>
      <c r="C668" s="346">
        <v>113</v>
      </c>
      <c r="D668" s="343">
        <f t="shared" si="10"/>
        <v>179.646017699115</v>
      </c>
    </row>
    <row r="669" ht="17.1" customHeight="1" spans="1:4">
      <c r="A669" s="345" t="s">
        <v>613</v>
      </c>
      <c r="B669" s="341">
        <v>99</v>
      </c>
      <c r="C669" s="346">
        <v>69</v>
      </c>
      <c r="D669" s="343">
        <f t="shared" si="10"/>
        <v>143.478260869565</v>
      </c>
    </row>
    <row r="670" ht="17.1" customHeight="1" spans="1:4">
      <c r="A670" s="345" t="s">
        <v>151</v>
      </c>
      <c r="B670" s="341">
        <v>140</v>
      </c>
      <c r="C670" s="346">
        <v>43</v>
      </c>
      <c r="D670" s="343">
        <f t="shared" si="10"/>
        <v>325.581395348837</v>
      </c>
    </row>
    <row r="671" ht="17.1" customHeight="1" spans="1:4">
      <c r="A671" s="345" t="s">
        <v>614</v>
      </c>
      <c r="B671" s="341">
        <v>0</v>
      </c>
      <c r="C671" s="346">
        <v>30</v>
      </c>
      <c r="D671" s="343">
        <f t="shared" si="10"/>
        <v>0</v>
      </c>
    </row>
    <row r="672" ht="17.1" customHeight="1" spans="1:4">
      <c r="A672" s="340" t="s">
        <v>615</v>
      </c>
      <c r="B672" s="341">
        <f>SUM(B673:B674)</f>
        <v>0</v>
      </c>
      <c r="C672" s="344">
        <v>0</v>
      </c>
      <c r="D672" s="343">
        <f t="shared" si="10"/>
        <v>0</v>
      </c>
    </row>
    <row r="673" ht="17.1" customHeight="1" spans="1:4">
      <c r="A673" s="345" t="s">
        <v>616</v>
      </c>
      <c r="B673" s="341">
        <v>0</v>
      </c>
      <c r="C673" s="346">
        <v>0</v>
      </c>
      <c r="D673" s="343">
        <f t="shared" si="10"/>
        <v>0</v>
      </c>
    </row>
    <row r="674" ht="17.1" customHeight="1" spans="1:4">
      <c r="A674" s="345" t="s">
        <v>617</v>
      </c>
      <c r="B674" s="341">
        <v>0</v>
      </c>
      <c r="C674" s="346">
        <v>0</v>
      </c>
      <c r="D674" s="343">
        <f t="shared" si="10"/>
        <v>0</v>
      </c>
    </row>
    <row r="675" ht="17.1" customHeight="1" spans="1:4">
      <c r="A675" s="340" t="s">
        <v>618</v>
      </c>
      <c r="B675" s="341">
        <f>SUM(B676)</f>
        <v>3810</v>
      </c>
      <c r="C675" s="344">
        <v>1343</v>
      </c>
      <c r="D675" s="343">
        <f t="shared" si="10"/>
        <v>283.693224125093</v>
      </c>
    </row>
    <row r="676" ht="17.1" customHeight="1" spans="1:4">
      <c r="A676" s="345" t="s">
        <v>619</v>
      </c>
      <c r="B676" s="341">
        <v>3810</v>
      </c>
      <c r="C676" s="346">
        <v>1343</v>
      </c>
      <c r="D676" s="343">
        <f t="shared" si="10"/>
        <v>283.693224125093</v>
      </c>
    </row>
    <row r="677" ht="17.1" customHeight="1" spans="1:4">
      <c r="A677" s="345" t="s">
        <v>620</v>
      </c>
      <c r="B677" s="341">
        <f>B678+B683+B697+B701+B713+B716+B720+B725+B729+B733+B736+B745+B747</f>
        <v>80523</v>
      </c>
      <c r="C677" s="342">
        <v>59374</v>
      </c>
      <c r="D677" s="343">
        <f t="shared" si="10"/>
        <v>135.619968336309</v>
      </c>
    </row>
    <row r="678" ht="17.1" customHeight="1" spans="1:4">
      <c r="A678" s="340" t="s">
        <v>621</v>
      </c>
      <c r="B678" s="341">
        <f>SUM(B679:B682)</f>
        <v>871</v>
      </c>
      <c r="C678" s="344">
        <v>633</v>
      </c>
      <c r="D678" s="343">
        <f t="shared" si="10"/>
        <v>137.598736176935</v>
      </c>
    </row>
    <row r="679" ht="17.1" customHeight="1" spans="1:4">
      <c r="A679" s="345" t="s">
        <v>142</v>
      </c>
      <c r="B679" s="341">
        <v>677</v>
      </c>
      <c r="C679" s="346">
        <v>584</v>
      </c>
      <c r="D679" s="343">
        <f t="shared" si="10"/>
        <v>115.924657534247</v>
      </c>
    </row>
    <row r="680" ht="17.1" customHeight="1" spans="1:4">
      <c r="A680" s="345" t="s">
        <v>143</v>
      </c>
      <c r="B680" s="341">
        <v>0</v>
      </c>
      <c r="C680" s="346">
        <v>0</v>
      </c>
      <c r="D680" s="343">
        <f t="shared" si="10"/>
        <v>0</v>
      </c>
    </row>
    <row r="681" ht="17.1" customHeight="1" spans="1:4">
      <c r="A681" s="345" t="s">
        <v>144</v>
      </c>
      <c r="B681" s="341">
        <v>0</v>
      </c>
      <c r="C681" s="346">
        <v>0</v>
      </c>
      <c r="D681" s="343">
        <f t="shared" si="10"/>
        <v>0</v>
      </c>
    </row>
    <row r="682" ht="17.1" customHeight="1" spans="1:4">
      <c r="A682" s="345" t="s">
        <v>622</v>
      </c>
      <c r="B682" s="341">
        <v>194</v>
      </c>
      <c r="C682" s="346">
        <v>49</v>
      </c>
      <c r="D682" s="343">
        <f t="shared" si="10"/>
        <v>395.918367346939</v>
      </c>
    </row>
    <row r="683" ht="17.1" customHeight="1" spans="1:4">
      <c r="A683" s="340" t="s">
        <v>623</v>
      </c>
      <c r="B683" s="341">
        <f>SUM(B684:B696)</f>
        <v>3896</v>
      </c>
      <c r="C683" s="344">
        <v>3246</v>
      </c>
      <c r="D683" s="343">
        <f t="shared" si="10"/>
        <v>120.024645717807</v>
      </c>
    </row>
    <row r="684" ht="17.1" customHeight="1" spans="1:4">
      <c r="A684" s="345" t="s">
        <v>624</v>
      </c>
      <c r="B684" s="341">
        <v>2020</v>
      </c>
      <c r="C684" s="346">
        <v>1758</v>
      </c>
      <c r="D684" s="343">
        <f t="shared" si="10"/>
        <v>114.903299203641</v>
      </c>
    </row>
    <row r="685" ht="17.1" customHeight="1" spans="1:4">
      <c r="A685" s="345" t="s">
        <v>625</v>
      </c>
      <c r="B685" s="341">
        <v>871</v>
      </c>
      <c r="C685" s="346">
        <v>917</v>
      </c>
      <c r="D685" s="343">
        <f t="shared" si="10"/>
        <v>94.9836423118866</v>
      </c>
    </row>
    <row r="686" ht="17.1" customHeight="1" spans="1:4">
      <c r="A686" s="345" t="s">
        <v>626</v>
      </c>
      <c r="B686" s="341">
        <v>0</v>
      </c>
      <c r="C686" s="346">
        <v>0</v>
      </c>
      <c r="D686" s="343">
        <f t="shared" si="10"/>
        <v>0</v>
      </c>
    </row>
    <row r="687" ht="17.1" customHeight="1" spans="1:4">
      <c r="A687" s="345" t="s">
        <v>627</v>
      </c>
      <c r="B687" s="341">
        <v>0</v>
      </c>
      <c r="C687" s="346">
        <v>0</v>
      </c>
      <c r="D687" s="343">
        <f t="shared" si="10"/>
        <v>0</v>
      </c>
    </row>
    <row r="688" ht="17.1" customHeight="1" spans="1:4">
      <c r="A688" s="345" t="s">
        <v>628</v>
      </c>
      <c r="B688" s="341">
        <v>0</v>
      </c>
      <c r="C688" s="346">
        <v>0</v>
      </c>
      <c r="D688" s="343">
        <f t="shared" si="10"/>
        <v>0</v>
      </c>
    </row>
    <row r="689" ht="17.1" customHeight="1" spans="1:4">
      <c r="A689" s="345" t="s">
        <v>629</v>
      </c>
      <c r="B689" s="341">
        <v>295</v>
      </c>
      <c r="C689" s="346">
        <v>165</v>
      </c>
      <c r="D689" s="343">
        <f t="shared" si="10"/>
        <v>178.787878787879</v>
      </c>
    </row>
    <row r="690" ht="17.1" customHeight="1" spans="1:4">
      <c r="A690" s="345" t="s">
        <v>630</v>
      </c>
      <c r="B690" s="341">
        <v>0</v>
      </c>
      <c r="C690" s="346">
        <v>0</v>
      </c>
      <c r="D690" s="343">
        <f t="shared" si="10"/>
        <v>0</v>
      </c>
    </row>
    <row r="691" ht="17.1" customHeight="1" spans="1:4">
      <c r="A691" s="345" t="s">
        <v>631</v>
      </c>
      <c r="B691" s="341">
        <v>0</v>
      </c>
      <c r="C691" s="346">
        <v>0</v>
      </c>
      <c r="D691" s="343">
        <f t="shared" si="10"/>
        <v>0</v>
      </c>
    </row>
    <row r="692" ht="17.1" customHeight="1" spans="1:4">
      <c r="A692" s="345" t="s">
        <v>632</v>
      </c>
      <c r="B692" s="341">
        <v>0</v>
      </c>
      <c r="C692" s="346">
        <v>0</v>
      </c>
      <c r="D692" s="343">
        <f t="shared" si="10"/>
        <v>0</v>
      </c>
    </row>
    <row r="693" ht="17.1" customHeight="1" spans="1:4">
      <c r="A693" s="345" t="s">
        <v>633</v>
      </c>
      <c r="B693" s="341">
        <v>0</v>
      </c>
      <c r="C693" s="346">
        <v>0</v>
      </c>
      <c r="D693" s="343">
        <f t="shared" si="10"/>
        <v>0</v>
      </c>
    </row>
    <row r="694" ht="17.1" customHeight="1" spans="1:4">
      <c r="A694" s="345" t="s">
        <v>634</v>
      </c>
      <c r="B694" s="341">
        <v>0</v>
      </c>
      <c r="C694" s="346">
        <v>0</v>
      </c>
      <c r="D694" s="343">
        <f t="shared" si="10"/>
        <v>0</v>
      </c>
    </row>
    <row r="695" ht="17.1" customHeight="1" spans="1:4">
      <c r="A695" s="345" t="s">
        <v>635</v>
      </c>
      <c r="B695" s="341">
        <v>0</v>
      </c>
      <c r="C695" s="346">
        <v>0</v>
      </c>
      <c r="D695" s="343">
        <f t="shared" si="10"/>
        <v>0</v>
      </c>
    </row>
    <row r="696" ht="17.1" customHeight="1" spans="1:4">
      <c r="A696" s="345" t="s">
        <v>636</v>
      </c>
      <c r="B696" s="341">
        <v>710</v>
      </c>
      <c r="C696" s="346">
        <v>406</v>
      </c>
      <c r="D696" s="343">
        <f t="shared" si="10"/>
        <v>174.87684729064</v>
      </c>
    </row>
    <row r="697" ht="17.1" customHeight="1" spans="1:4">
      <c r="A697" s="340" t="s">
        <v>637</v>
      </c>
      <c r="B697" s="341">
        <f>SUM(B698:B700)</f>
        <v>11375</v>
      </c>
      <c r="C697" s="344">
        <v>9771</v>
      </c>
      <c r="D697" s="343">
        <f t="shared" si="10"/>
        <v>116.415924675059</v>
      </c>
    </row>
    <row r="698" ht="17.1" customHeight="1" spans="1:4">
      <c r="A698" s="345" t="s">
        <v>638</v>
      </c>
      <c r="B698" s="341">
        <v>922</v>
      </c>
      <c r="C698" s="346">
        <v>494</v>
      </c>
      <c r="D698" s="343">
        <f t="shared" si="10"/>
        <v>186.63967611336</v>
      </c>
    </row>
    <row r="699" ht="17.1" customHeight="1" spans="1:4">
      <c r="A699" s="345" t="s">
        <v>639</v>
      </c>
      <c r="B699" s="341">
        <v>9154</v>
      </c>
      <c r="C699" s="346">
        <v>7521</v>
      </c>
      <c r="D699" s="343">
        <f t="shared" si="10"/>
        <v>121.7125382263</v>
      </c>
    </row>
    <row r="700" ht="17.1" customHeight="1" spans="1:4">
      <c r="A700" s="345" t="s">
        <v>640</v>
      </c>
      <c r="B700" s="341">
        <v>1299</v>
      </c>
      <c r="C700" s="346">
        <v>1756</v>
      </c>
      <c r="D700" s="343">
        <f t="shared" si="10"/>
        <v>73.9749430523918</v>
      </c>
    </row>
    <row r="701" ht="17.1" customHeight="1" spans="1:4">
      <c r="A701" s="340" t="s">
        <v>641</v>
      </c>
      <c r="B701" s="341">
        <f>SUM(B702:B712)</f>
        <v>18588</v>
      </c>
      <c r="C701" s="344">
        <v>15161</v>
      </c>
      <c r="D701" s="343">
        <f t="shared" si="10"/>
        <v>122.604049864785</v>
      </c>
    </row>
    <row r="702" ht="17.1" customHeight="1" spans="1:4">
      <c r="A702" s="345" t="s">
        <v>642</v>
      </c>
      <c r="B702" s="341">
        <v>1226</v>
      </c>
      <c r="C702" s="346">
        <v>1058</v>
      </c>
      <c r="D702" s="343">
        <f t="shared" si="10"/>
        <v>115.879017013233</v>
      </c>
    </row>
    <row r="703" ht="17.1" customHeight="1" spans="1:4">
      <c r="A703" s="345" t="s">
        <v>643</v>
      </c>
      <c r="B703" s="341">
        <v>416</v>
      </c>
      <c r="C703" s="346">
        <v>407</v>
      </c>
      <c r="D703" s="343">
        <f t="shared" si="10"/>
        <v>102.211302211302</v>
      </c>
    </row>
    <row r="704" ht="17.1" customHeight="1" spans="1:4">
      <c r="A704" s="345" t="s">
        <v>644</v>
      </c>
      <c r="B704" s="341">
        <v>944</v>
      </c>
      <c r="C704" s="346">
        <v>701</v>
      </c>
      <c r="D704" s="343">
        <f t="shared" si="10"/>
        <v>134.664764621969</v>
      </c>
    </row>
    <row r="705" ht="17.1" customHeight="1" spans="1:4">
      <c r="A705" s="345" t="s">
        <v>645</v>
      </c>
      <c r="B705" s="341">
        <v>1140</v>
      </c>
      <c r="C705" s="346">
        <v>1061</v>
      </c>
      <c r="D705" s="343">
        <f t="shared" si="10"/>
        <v>107.445805843544</v>
      </c>
    </row>
    <row r="706" ht="17.1" customHeight="1" spans="1:4">
      <c r="A706" s="345" t="s">
        <v>646</v>
      </c>
      <c r="B706" s="341">
        <v>0</v>
      </c>
      <c r="C706" s="346">
        <v>0</v>
      </c>
      <c r="D706" s="343">
        <f t="shared" si="10"/>
        <v>0</v>
      </c>
    </row>
    <row r="707" ht="17.1" customHeight="1" spans="1:4">
      <c r="A707" s="345" t="s">
        <v>647</v>
      </c>
      <c r="B707" s="341">
        <v>0</v>
      </c>
      <c r="C707" s="346">
        <v>0</v>
      </c>
      <c r="D707" s="343">
        <f t="shared" si="10"/>
        <v>0</v>
      </c>
    </row>
    <row r="708" ht="17.1" customHeight="1" spans="1:4">
      <c r="A708" s="345" t="s">
        <v>648</v>
      </c>
      <c r="B708" s="341">
        <v>0</v>
      </c>
      <c r="C708" s="346">
        <v>0</v>
      </c>
      <c r="D708" s="343">
        <f t="shared" si="10"/>
        <v>0</v>
      </c>
    </row>
    <row r="709" ht="17.1" customHeight="1" spans="1:4">
      <c r="A709" s="345" t="s">
        <v>649</v>
      </c>
      <c r="B709" s="341">
        <v>6474</v>
      </c>
      <c r="C709" s="346">
        <v>5080</v>
      </c>
      <c r="D709" s="343">
        <f t="shared" si="10"/>
        <v>127.44094488189</v>
      </c>
    </row>
    <row r="710" ht="17.1" customHeight="1" spans="1:4">
      <c r="A710" s="345" t="s">
        <v>650</v>
      </c>
      <c r="B710" s="341">
        <v>245</v>
      </c>
      <c r="C710" s="346">
        <v>391</v>
      </c>
      <c r="D710" s="343">
        <f t="shared" ref="D710:D773" si="11">IFERROR(B710/C710*100,)</f>
        <v>62.6598465473146</v>
      </c>
    </row>
    <row r="711" ht="17.1" customHeight="1" spans="1:4">
      <c r="A711" s="345" t="s">
        <v>651</v>
      </c>
      <c r="B711" s="341">
        <v>7669</v>
      </c>
      <c r="C711" s="346">
        <v>6103</v>
      </c>
      <c r="D711" s="343">
        <f t="shared" si="11"/>
        <v>125.65951171555</v>
      </c>
    </row>
    <row r="712" ht="17.1" customHeight="1" spans="1:4">
      <c r="A712" s="345" t="s">
        <v>652</v>
      </c>
      <c r="B712" s="341">
        <v>474</v>
      </c>
      <c r="C712" s="346">
        <v>360</v>
      </c>
      <c r="D712" s="343">
        <f t="shared" si="11"/>
        <v>131.666666666667</v>
      </c>
    </row>
    <row r="713" ht="17.1" customHeight="1" spans="1:4">
      <c r="A713" s="340" t="s">
        <v>653</v>
      </c>
      <c r="B713" s="341">
        <f>SUM(B714:B715)</f>
        <v>31</v>
      </c>
      <c r="C713" s="344">
        <v>41</v>
      </c>
      <c r="D713" s="343">
        <f t="shared" si="11"/>
        <v>75.609756097561</v>
      </c>
    </row>
    <row r="714" ht="17.1" customHeight="1" spans="1:4">
      <c r="A714" s="345" t="s">
        <v>654</v>
      </c>
      <c r="B714" s="341">
        <v>31</v>
      </c>
      <c r="C714" s="346">
        <v>33</v>
      </c>
      <c r="D714" s="343">
        <f t="shared" si="11"/>
        <v>93.9393939393939</v>
      </c>
    </row>
    <row r="715" ht="17.1" customHeight="1" spans="1:4">
      <c r="A715" s="345" t="s">
        <v>655</v>
      </c>
      <c r="B715" s="341">
        <v>0</v>
      </c>
      <c r="C715" s="346">
        <v>8</v>
      </c>
      <c r="D715" s="343">
        <f t="shared" si="11"/>
        <v>0</v>
      </c>
    </row>
    <row r="716" ht="17.1" customHeight="1" spans="1:4">
      <c r="A716" s="340" t="s">
        <v>656</v>
      </c>
      <c r="B716" s="341">
        <f>SUM(B717:B719)</f>
        <v>9058</v>
      </c>
      <c r="C716" s="344">
        <v>6003</v>
      </c>
      <c r="D716" s="343">
        <f t="shared" si="11"/>
        <v>150.891221056139</v>
      </c>
    </row>
    <row r="717" ht="17.1" customHeight="1" spans="1:4">
      <c r="A717" s="345" t="s">
        <v>657</v>
      </c>
      <c r="B717" s="341">
        <v>176</v>
      </c>
      <c r="C717" s="346">
        <v>145</v>
      </c>
      <c r="D717" s="343">
        <f t="shared" si="11"/>
        <v>121.379310344828</v>
      </c>
    </row>
    <row r="718" ht="17.1" customHeight="1" spans="1:4">
      <c r="A718" s="345" t="s">
        <v>658</v>
      </c>
      <c r="B718" s="341">
        <v>4837</v>
      </c>
      <c r="C718" s="346">
        <v>4535</v>
      </c>
      <c r="D718" s="343">
        <f t="shared" si="11"/>
        <v>106.659316427784</v>
      </c>
    </row>
    <row r="719" ht="17.1" customHeight="1" spans="1:4">
      <c r="A719" s="345" t="s">
        <v>659</v>
      </c>
      <c r="B719" s="341">
        <v>4045</v>
      </c>
      <c r="C719" s="346">
        <v>1323</v>
      </c>
      <c r="D719" s="343">
        <f t="shared" si="11"/>
        <v>305.744520030234</v>
      </c>
    </row>
    <row r="720" ht="17.1" customHeight="1" spans="1:4">
      <c r="A720" s="340" t="s">
        <v>660</v>
      </c>
      <c r="B720" s="341">
        <f>SUM(B721:B724)</f>
        <v>5983</v>
      </c>
      <c r="C720" s="344">
        <v>202</v>
      </c>
      <c r="D720" s="343">
        <f t="shared" si="11"/>
        <v>2961.88118811881</v>
      </c>
    </row>
    <row r="721" ht="17.1" customHeight="1" spans="1:4">
      <c r="A721" s="345" t="s">
        <v>661</v>
      </c>
      <c r="B721" s="341">
        <v>17</v>
      </c>
      <c r="C721" s="346">
        <v>108</v>
      </c>
      <c r="D721" s="343">
        <f t="shared" si="11"/>
        <v>15.7407407407407</v>
      </c>
    </row>
    <row r="722" ht="17.1" customHeight="1" spans="1:4">
      <c r="A722" s="345" t="s">
        <v>662</v>
      </c>
      <c r="B722" s="341">
        <v>3756</v>
      </c>
      <c r="C722" s="346">
        <v>94</v>
      </c>
      <c r="D722" s="343">
        <f t="shared" si="11"/>
        <v>3995.74468085106</v>
      </c>
    </row>
    <row r="723" ht="17.1" customHeight="1" spans="1:4">
      <c r="A723" s="345" t="s">
        <v>663</v>
      </c>
      <c r="B723" s="341">
        <v>2210</v>
      </c>
      <c r="C723" s="346">
        <v>0</v>
      </c>
      <c r="D723" s="343">
        <f t="shared" si="11"/>
        <v>0</v>
      </c>
    </row>
    <row r="724" ht="17.1" customHeight="1" spans="1:4">
      <c r="A724" s="345" t="s">
        <v>664</v>
      </c>
      <c r="B724" s="341">
        <v>0</v>
      </c>
      <c r="C724" s="346">
        <v>0</v>
      </c>
      <c r="D724" s="343">
        <f t="shared" si="11"/>
        <v>0</v>
      </c>
    </row>
    <row r="725" ht="17.1" customHeight="1" spans="1:4">
      <c r="A725" s="340" t="s">
        <v>665</v>
      </c>
      <c r="B725" s="341">
        <f>SUM(B726:B728)</f>
        <v>23706</v>
      </c>
      <c r="C725" s="344">
        <v>22732</v>
      </c>
      <c r="D725" s="343">
        <f t="shared" si="11"/>
        <v>104.284708780574</v>
      </c>
    </row>
    <row r="726" ht="17.1" customHeight="1" spans="1:4">
      <c r="A726" s="345" t="s">
        <v>666</v>
      </c>
      <c r="B726" s="341">
        <v>0</v>
      </c>
      <c r="C726" s="346">
        <v>0</v>
      </c>
      <c r="D726" s="343">
        <f t="shared" si="11"/>
        <v>0</v>
      </c>
    </row>
    <row r="727" ht="17.1" customHeight="1" spans="1:4">
      <c r="A727" s="345" t="s">
        <v>667</v>
      </c>
      <c r="B727" s="341">
        <v>23706</v>
      </c>
      <c r="C727" s="346">
        <v>22732</v>
      </c>
      <c r="D727" s="343">
        <f t="shared" si="11"/>
        <v>104.284708780574</v>
      </c>
    </row>
    <row r="728" ht="17.1" customHeight="1" spans="1:4">
      <c r="A728" s="345" t="s">
        <v>668</v>
      </c>
      <c r="B728" s="341">
        <v>0</v>
      </c>
      <c r="C728" s="346">
        <v>0</v>
      </c>
      <c r="D728" s="343">
        <f t="shared" si="11"/>
        <v>0</v>
      </c>
    </row>
    <row r="729" ht="17.1" customHeight="1" spans="1:4">
      <c r="A729" s="340" t="s">
        <v>669</v>
      </c>
      <c r="B729" s="341">
        <f>SUM(B730:B732)</f>
        <v>1057</v>
      </c>
      <c r="C729" s="344">
        <v>1037</v>
      </c>
      <c r="D729" s="343">
        <f t="shared" si="11"/>
        <v>101.928640308582</v>
      </c>
    </row>
    <row r="730" ht="17.1" customHeight="1" spans="1:4">
      <c r="A730" s="345" t="s">
        <v>670</v>
      </c>
      <c r="B730" s="341">
        <v>1028</v>
      </c>
      <c r="C730" s="346">
        <v>936</v>
      </c>
      <c r="D730" s="343">
        <f t="shared" si="11"/>
        <v>109.82905982906</v>
      </c>
    </row>
    <row r="731" ht="17.1" customHeight="1" spans="1:4">
      <c r="A731" s="345" t="s">
        <v>671</v>
      </c>
      <c r="B731" s="341">
        <v>0</v>
      </c>
      <c r="C731" s="346">
        <v>80</v>
      </c>
      <c r="D731" s="343">
        <f t="shared" si="11"/>
        <v>0</v>
      </c>
    </row>
    <row r="732" ht="17.1" customHeight="1" spans="1:4">
      <c r="A732" s="345" t="s">
        <v>672</v>
      </c>
      <c r="B732" s="341">
        <v>29</v>
      </c>
      <c r="C732" s="346">
        <v>21</v>
      </c>
      <c r="D732" s="343">
        <f t="shared" si="11"/>
        <v>138.095238095238</v>
      </c>
    </row>
    <row r="733" ht="17.1" customHeight="1" spans="1:4">
      <c r="A733" s="340" t="s">
        <v>673</v>
      </c>
      <c r="B733" s="341">
        <f>SUM(B734:B735)</f>
        <v>125</v>
      </c>
      <c r="C733" s="344">
        <v>57</v>
      </c>
      <c r="D733" s="343">
        <f t="shared" si="11"/>
        <v>219.298245614035</v>
      </c>
    </row>
    <row r="734" ht="17.1" customHeight="1" spans="1:4">
      <c r="A734" s="345" t="s">
        <v>674</v>
      </c>
      <c r="B734" s="341">
        <v>125</v>
      </c>
      <c r="C734" s="346">
        <v>57</v>
      </c>
      <c r="D734" s="343">
        <f t="shared" si="11"/>
        <v>219.298245614035</v>
      </c>
    </row>
    <row r="735" ht="17.1" customHeight="1" spans="1:4">
      <c r="A735" s="345" t="s">
        <v>675</v>
      </c>
      <c r="B735" s="341">
        <v>0</v>
      </c>
      <c r="C735" s="346">
        <v>0</v>
      </c>
      <c r="D735" s="343">
        <f t="shared" si="11"/>
        <v>0</v>
      </c>
    </row>
    <row r="736" ht="17.1" customHeight="1" spans="1:4">
      <c r="A736" s="340" t="s">
        <v>676</v>
      </c>
      <c r="B736" s="341">
        <f>SUM(B737:B744)</f>
        <v>140</v>
      </c>
      <c r="C736" s="344">
        <v>0</v>
      </c>
      <c r="D736" s="343">
        <f t="shared" si="11"/>
        <v>0</v>
      </c>
    </row>
    <row r="737" ht="17.1" customHeight="1" spans="1:4">
      <c r="A737" s="345" t="s">
        <v>142</v>
      </c>
      <c r="B737" s="341">
        <v>0</v>
      </c>
      <c r="C737" s="346">
        <v>0</v>
      </c>
      <c r="D737" s="343">
        <f t="shared" si="11"/>
        <v>0</v>
      </c>
    </row>
    <row r="738" ht="17.1" customHeight="1" spans="1:4">
      <c r="A738" s="345" t="s">
        <v>143</v>
      </c>
      <c r="B738" s="341">
        <v>0</v>
      </c>
      <c r="C738" s="346">
        <v>0</v>
      </c>
      <c r="D738" s="343">
        <f t="shared" si="11"/>
        <v>0</v>
      </c>
    </row>
    <row r="739" ht="17.1" customHeight="1" spans="1:4">
      <c r="A739" s="345" t="s">
        <v>144</v>
      </c>
      <c r="B739" s="341">
        <v>0</v>
      </c>
      <c r="C739" s="346">
        <v>0</v>
      </c>
      <c r="D739" s="343">
        <f t="shared" si="11"/>
        <v>0</v>
      </c>
    </row>
    <row r="740" ht="17.1" customHeight="1" spans="1:4">
      <c r="A740" s="345" t="s">
        <v>183</v>
      </c>
      <c r="B740" s="341">
        <v>0</v>
      </c>
      <c r="C740" s="346">
        <v>0</v>
      </c>
      <c r="D740" s="343">
        <f t="shared" si="11"/>
        <v>0</v>
      </c>
    </row>
    <row r="741" ht="17.1" customHeight="1" spans="1:4">
      <c r="A741" s="345" t="s">
        <v>677</v>
      </c>
      <c r="B741" s="341">
        <v>0</v>
      </c>
      <c r="C741" s="346">
        <v>0</v>
      </c>
      <c r="D741" s="343">
        <f t="shared" si="11"/>
        <v>0</v>
      </c>
    </row>
    <row r="742" ht="17.1" customHeight="1" spans="1:4">
      <c r="A742" s="345" t="s">
        <v>678</v>
      </c>
      <c r="B742" s="341">
        <v>0</v>
      </c>
      <c r="C742" s="346">
        <v>0</v>
      </c>
      <c r="D742" s="343">
        <f t="shared" si="11"/>
        <v>0</v>
      </c>
    </row>
    <row r="743" ht="17.1" customHeight="1" spans="1:4">
      <c r="A743" s="345" t="s">
        <v>151</v>
      </c>
      <c r="B743" s="341">
        <v>0</v>
      </c>
      <c r="C743" s="346">
        <v>0</v>
      </c>
      <c r="D743" s="343">
        <f t="shared" si="11"/>
        <v>0</v>
      </c>
    </row>
    <row r="744" ht="17.1" customHeight="1" spans="1:4">
      <c r="A744" s="345" t="s">
        <v>679</v>
      </c>
      <c r="B744" s="341">
        <v>140</v>
      </c>
      <c r="C744" s="346">
        <v>0</v>
      </c>
      <c r="D744" s="343">
        <f t="shared" si="11"/>
        <v>0</v>
      </c>
    </row>
    <row r="745" ht="17.1" customHeight="1" spans="1:4">
      <c r="A745" s="340" t="s">
        <v>680</v>
      </c>
      <c r="B745" s="341">
        <f>SUM(B746)</f>
        <v>64</v>
      </c>
      <c r="C745" s="344">
        <v>34</v>
      </c>
      <c r="D745" s="343">
        <f t="shared" si="11"/>
        <v>188.235294117647</v>
      </c>
    </row>
    <row r="746" ht="17.1" customHeight="1" spans="1:4">
      <c r="A746" s="345" t="s">
        <v>681</v>
      </c>
      <c r="B746" s="341">
        <v>64</v>
      </c>
      <c r="C746" s="346">
        <v>34</v>
      </c>
      <c r="D746" s="343">
        <f t="shared" si="11"/>
        <v>188.235294117647</v>
      </c>
    </row>
    <row r="747" ht="17.1" customHeight="1" spans="1:4">
      <c r="A747" s="340" t="s">
        <v>682</v>
      </c>
      <c r="B747" s="341">
        <f>SUM(B748)</f>
        <v>5629</v>
      </c>
      <c r="C747" s="344">
        <v>457</v>
      </c>
      <c r="D747" s="343">
        <f t="shared" si="11"/>
        <v>1231.72866520788</v>
      </c>
    </row>
    <row r="748" ht="17.1" customHeight="1" spans="1:4">
      <c r="A748" s="345" t="s">
        <v>683</v>
      </c>
      <c r="B748" s="341">
        <v>5629</v>
      </c>
      <c r="C748" s="346">
        <v>457</v>
      </c>
      <c r="D748" s="343">
        <f t="shared" si="11"/>
        <v>1231.72866520788</v>
      </c>
    </row>
    <row r="749" ht="17.1" customHeight="1" spans="1:4">
      <c r="A749" s="345" t="s">
        <v>684</v>
      </c>
      <c r="B749" s="341">
        <f>B750+B760+B764+B773+B778+B785+B791+B794+B797+B799+B801+B807+B809+B811+B826</f>
        <v>25545</v>
      </c>
      <c r="C749" s="342">
        <v>25492</v>
      </c>
      <c r="D749" s="343">
        <f t="shared" si="11"/>
        <v>100.207908363408</v>
      </c>
    </row>
    <row r="750" ht="17.1" customHeight="1" spans="1:4">
      <c r="A750" s="340" t="s">
        <v>685</v>
      </c>
      <c r="B750" s="341">
        <f>SUM(B751:B759)</f>
        <v>267</v>
      </c>
      <c r="C750" s="344">
        <v>178</v>
      </c>
      <c r="D750" s="343">
        <f t="shared" si="11"/>
        <v>150</v>
      </c>
    </row>
    <row r="751" ht="17.1" customHeight="1" spans="1:4">
      <c r="A751" s="345" t="s">
        <v>142</v>
      </c>
      <c r="B751" s="341">
        <v>118</v>
      </c>
      <c r="C751" s="346">
        <v>118</v>
      </c>
      <c r="D751" s="343">
        <f t="shared" si="11"/>
        <v>100</v>
      </c>
    </row>
    <row r="752" ht="17.1" customHeight="1" spans="1:4">
      <c r="A752" s="345" t="s">
        <v>143</v>
      </c>
      <c r="B752" s="341">
        <v>40</v>
      </c>
      <c r="C752" s="346">
        <v>20</v>
      </c>
      <c r="D752" s="343">
        <f t="shared" si="11"/>
        <v>200</v>
      </c>
    </row>
    <row r="753" ht="17.1" customHeight="1" spans="1:4">
      <c r="A753" s="345" t="s">
        <v>144</v>
      </c>
      <c r="B753" s="341">
        <v>0</v>
      </c>
      <c r="C753" s="346">
        <v>0</v>
      </c>
      <c r="D753" s="343">
        <f t="shared" si="11"/>
        <v>0</v>
      </c>
    </row>
    <row r="754" ht="17.1" customHeight="1" spans="1:4">
      <c r="A754" s="345" t="s">
        <v>686</v>
      </c>
      <c r="B754" s="341">
        <v>0</v>
      </c>
      <c r="C754" s="346">
        <v>0</v>
      </c>
      <c r="D754" s="343">
        <f t="shared" si="11"/>
        <v>0</v>
      </c>
    </row>
    <row r="755" ht="17.1" customHeight="1" spans="1:4">
      <c r="A755" s="345" t="s">
        <v>687</v>
      </c>
      <c r="B755" s="341">
        <v>0</v>
      </c>
      <c r="C755" s="346">
        <v>0</v>
      </c>
      <c r="D755" s="343">
        <f t="shared" si="11"/>
        <v>0</v>
      </c>
    </row>
    <row r="756" ht="17.1" customHeight="1" spans="1:4">
      <c r="A756" s="345" t="s">
        <v>688</v>
      </c>
      <c r="B756" s="341">
        <v>0</v>
      </c>
      <c r="C756" s="346">
        <v>0</v>
      </c>
      <c r="D756" s="343">
        <f t="shared" si="11"/>
        <v>0</v>
      </c>
    </row>
    <row r="757" ht="17.1" customHeight="1" spans="1:4">
      <c r="A757" s="345" t="s">
        <v>689</v>
      </c>
      <c r="B757" s="341">
        <v>0</v>
      </c>
      <c r="C757" s="346">
        <v>0</v>
      </c>
      <c r="D757" s="343">
        <f t="shared" si="11"/>
        <v>0</v>
      </c>
    </row>
    <row r="758" ht="17.1" customHeight="1" spans="1:4">
      <c r="A758" s="345" t="s">
        <v>690</v>
      </c>
      <c r="B758" s="341">
        <v>0</v>
      </c>
      <c r="C758" s="346">
        <v>0</v>
      </c>
      <c r="D758" s="343">
        <f t="shared" si="11"/>
        <v>0</v>
      </c>
    </row>
    <row r="759" ht="17.1" customHeight="1" spans="1:4">
      <c r="A759" s="345" t="s">
        <v>691</v>
      </c>
      <c r="B759" s="341">
        <v>109</v>
      </c>
      <c r="C759" s="346">
        <v>40</v>
      </c>
      <c r="D759" s="343">
        <f t="shared" si="11"/>
        <v>272.5</v>
      </c>
    </row>
    <row r="760" ht="17.1" customHeight="1" spans="1:4">
      <c r="A760" s="340" t="s">
        <v>692</v>
      </c>
      <c r="B760" s="341">
        <f>SUM(B761:B763)</f>
        <v>1849</v>
      </c>
      <c r="C760" s="344">
        <v>20</v>
      </c>
      <c r="D760" s="343">
        <f t="shared" si="11"/>
        <v>9245</v>
      </c>
    </row>
    <row r="761" ht="17.1" customHeight="1" spans="1:4">
      <c r="A761" s="345" t="s">
        <v>693</v>
      </c>
      <c r="B761" s="341">
        <v>0</v>
      </c>
      <c r="C761" s="346">
        <v>0</v>
      </c>
      <c r="D761" s="343">
        <f t="shared" si="11"/>
        <v>0</v>
      </c>
    </row>
    <row r="762" ht="17.1" customHeight="1" spans="1:4">
      <c r="A762" s="345" t="s">
        <v>694</v>
      </c>
      <c r="B762" s="341">
        <v>0</v>
      </c>
      <c r="C762" s="346">
        <v>0</v>
      </c>
      <c r="D762" s="343">
        <f t="shared" si="11"/>
        <v>0</v>
      </c>
    </row>
    <row r="763" ht="17.1" customHeight="1" spans="1:4">
      <c r="A763" s="345" t="s">
        <v>695</v>
      </c>
      <c r="B763" s="341">
        <v>1849</v>
      </c>
      <c r="C763" s="346">
        <v>20</v>
      </c>
      <c r="D763" s="343">
        <f t="shared" si="11"/>
        <v>9245</v>
      </c>
    </row>
    <row r="764" ht="17.1" customHeight="1" spans="1:4">
      <c r="A764" s="340" t="s">
        <v>696</v>
      </c>
      <c r="B764" s="341">
        <f>SUM(B765:B772)</f>
        <v>9749</v>
      </c>
      <c r="C764" s="344">
        <v>10493</v>
      </c>
      <c r="D764" s="343">
        <f t="shared" si="11"/>
        <v>92.9095587534547</v>
      </c>
    </row>
    <row r="765" ht="17.1" customHeight="1" spans="1:4">
      <c r="A765" s="345" t="s">
        <v>697</v>
      </c>
      <c r="B765" s="341">
        <v>0</v>
      </c>
      <c r="C765" s="346">
        <v>850</v>
      </c>
      <c r="D765" s="343">
        <f t="shared" si="11"/>
        <v>0</v>
      </c>
    </row>
    <row r="766" ht="17.1" customHeight="1" spans="1:4">
      <c r="A766" s="345" t="s">
        <v>698</v>
      </c>
      <c r="B766" s="341">
        <v>6983</v>
      </c>
      <c r="C766" s="346">
        <v>5886</v>
      </c>
      <c r="D766" s="343">
        <f t="shared" si="11"/>
        <v>118.637444784234</v>
      </c>
    </row>
    <row r="767" ht="17.1" customHeight="1" spans="1:4">
      <c r="A767" s="345" t="s">
        <v>699</v>
      </c>
      <c r="B767" s="341">
        <v>0</v>
      </c>
      <c r="C767" s="346">
        <v>0</v>
      </c>
      <c r="D767" s="343">
        <f t="shared" si="11"/>
        <v>0</v>
      </c>
    </row>
    <row r="768" ht="17.1" customHeight="1" spans="1:4">
      <c r="A768" s="345" t="s">
        <v>700</v>
      </c>
      <c r="B768" s="341">
        <v>2766</v>
      </c>
      <c r="C768" s="346">
        <v>3757</v>
      </c>
      <c r="D768" s="343">
        <f t="shared" si="11"/>
        <v>73.6225712004259</v>
      </c>
    </row>
    <row r="769" ht="17.1" customHeight="1" spans="1:4">
      <c r="A769" s="345" t="s">
        <v>701</v>
      </c>
      <c r="B769" s="341">
        <v>0</v>
      </c>
      <c r="C769" s="346">
        <v>0</v>
      </c>
      <c r="D769" s="343">
        <f t="shared" si="11"/>
        <v>0</v>
      </c>
    </row>
    <row r="770" ht="17.1" customHeight="1" spans="1:4">
      <c r="A770" s="345" t="s">
        <v>702</v>
      </c>
      <c r="B770" s="341">
        <v>0</v>
      </c>
      <c r="C770" s="346">
        <v>0</v>
      </c>
      <c r="D770" s="343">
        <f t="shared" si="11"/>
        <v>0</v>
      </c>
    </row>
    <row r="771" ht="17.1" customHeight="1" spans="1:4">
      <c r="A771" s="345" t="s">
        <v>703</v>
      </c>
      <c r="B771" s="341">
        <v>0</v>
      </c>
      <c r="C771" s="346">
        <v>0</v>
      </c>
      <c r="D771" s="343">
        <f t="shared" si="11"/>
        <v>0</v>
      </c>
    </row>
    <row r="772" ht="17.1" customHeight="1" spans="1:4">
      <c r="A772" s="345" t="s">
        <v>704</v>
      </c>
      <c r="B772" s="341">
        <v>0</v>
      </c>
      <c r="C772" s="346">
        <v>0</v>
      </c>
      <c r="D772" s="343">
        <f t="shared" si="11"/>
        <v>0</v>
      </c>
    </row>
    <row r="773" ht="17.1" customHeight="1" spans="1:4">
      <c r="A773" s="340" t="s">
        <v>705</v>
      </c>
      <c r="B773" s="341">
        <f>SUM(B774:B777)</f>
        <v>3023</v>
      </c>
      <c r="C773" s="344">
        <v>3722</v>
      </c>
      <c r="D773" s="343">
        <f t="shared" si="11"/>
        <v>81.2197743148845</v>
      </c>
    </row>
    <row r="774" ht="17.1" customHeight="1" spans="1:4">
      <c r="A774" s="345" t="s">
        <v>706</v>
      </c>
      <c r="B774" s="341">
        <v>0</v>
      </c>
      <c r="C774" s="346">
        <v>0</v>
      </c>
      <c r="D774" s="343">
        <f t="shared" ref="D774:D837" si="12">IFERROR(B774/C774*100,)</f>
        <v>0</v>
      </c>
    </row>
    <row r="775" ht="17.1" customHeight="1" spans="1:4">
      <c r="A775" s="345" t="s">
        <v>707</v>
      </c>
      <c r="B775" s="341">
        <v>2944</v>
      </c>
      <c r="C775" s="346">
        <v>3247</v>
      </c>
      <c r="D775" s="343">
        <f t="shared" si="12"/>
        <v>90.6683092085001</v>
      </c>
    </row>
    <row r="776" ht="17.1" customHeight="1" spans="1:4">
      <c r="A776" s="345" t="s">
        <v>708</v>
      </c>
      <c r="B776" s="341">
        <v>0</v>
      </c>
      <c r="C776" s="346">
        <v>0</v>
      </c>
      <c r="D776" s="343">
        <f t="shared" si="12"/>
        <v>0</v>
      </c>
    </row>
    <row r="777" ht="17.1" customHeight="1" spans="1:4">
      <c r="A777" s="345" t="s">
        <v>709</v>
      </c>
      <c r="B777" s="341">
        <v>79</v>
      </c>
      <c r="C777" s="346">
        <v>475</v>
      </c>
      <c r="D777" s="343">
        <f t="shared" si="12"/>
        <v>16.6315789473684</v>
      </c>
    </row>
    <row r="778" ht="17.1" customHeight="1" spans="1:4">
      <c r="A778" s="340" t="s">
        <v>710</v>
      </c>
      <c r="B778" s="341">
        <f>SUM(B779:B784)</f>
        <v>0</v>
      </c>
      <c r="C778" s="344">
        <v>75</v>
      </c>
      <c r="D778" s="343">
        <f t="shared" si="12"/>
        <v>0</v>
      </c>
    </row>
    <row r="779" ht="17.1" customHeight="1" spans="1:4">
      <c r="A779" s="345" t="s">
        <v>711</v>
      </c>
      <c r="B779" s="341">
        <v>0</v>
      </c>
      <c r="C779" s="346">
        <v>0</v>
      </c>
      <c r="D779" s="343">
        <f t="shared" si="12"/>
        <v>0</v>
      </c>
    </row>
    <row r="780" ht="17.1" customHeight="1" spans="1:4">
      <c r="A780" s="345" t="s">
        <v>712</v>
      </c>
      <c r="B780" s="341">
        <v>0</v>
      </c>
      <c r="C780" s="346">
        <v>0</v>
      </c>
      <c r="D780" s="343">
        <f t="shared" si="12"/>
        <v>0</v>
      </c>
    </row>
    <row r="781" ht="17.1" customHeight="1" spans="1:4">
      <c r="A781" s="345" t="s">
        <v>713</v>
      </c>
      <c r="B781" s="341">
        <v>0</v>
      </c>
      <c r="C781" s="346">
        <v>0</v>
      </c>
      <c r="D781" s="343">
        <f t="shared" si="12"/>
        <v>0</v>
      </c>
    </row>
    <row r="782" ht="17.1" customHeight="1" spans="1:4">
      <c r="A782" s="345" t="s">
        <v>714</v>
      </c>
      <c r="B782" s="341">
        <v>0</v>
      </c>
      <c r="C782" s="346">
        <v>0</v>
      </c>
      <c r="D782" s="343">
        <f t="shared" si="12"/>
        <v>0</v>
      </c>
    </row>
    <row r="783" ht="17.1" customHeight="1" spans="1:4">
      <c r="A783" s="345" t="s">
        <v>715</v>
      </c>
      <c r="B783" s="341">
        <v>0</v>
      </c>
      <c r="C783" s="346">
        <v>75</v>
      </c>
      <c r="D783" s="343">
        <f t="shared" si="12"/>
        <v>0</v>
      </c>
    </row>
    <row r="784" ht="17.1" customHeight="1" spans="1:4">
      <c r="A784" s="345" t="s">
        <v>716</v>
      </c>
      <c r="B784" s="341">
        <v>0</v>
      </c>
      <c r="C784" s="346">
        <v>0</v>
      </c>
      <c r="D784" s="343">
        <f t="shared" si="12"/>
        <v>0</v>
      </c>
    </row>
    <row r="785" ht="17.1" customHeight="1" spans="1:4">
      <c r="A785" s="340" t="s">
        <v>717</v>
      </c>
      <c r="B785" s="341">
        <f>SUM(B786:B790)</f>
        <v>0</v>
      </c>
      <c r="C785" s="344">
        <v>0</v>
      </c>
      <c r="D785" s="343">
        <f t="shared" si="12"/>
        <v>0</v>
      </c>
    </row>
    <row r="786" ht="17.1" customHeight="1" spans="1:4">
      <c r="A786" s="345" t="s">
        <v>718</v>
      </c>
      <c r="B786" s="341">
        <v>0</v>
      </c>
      <c r="C786" s="346">
        <v>0</v>
      </c>
      <c r="D786" s="343">
        <f t="shared" si="12"/>
        <v>0</v>
      </c>
    </row>
    <row r="787" ht="17.1" customHeight="1" spans="1:4">
      <c r="A787" s="345" t="s">
        <v>719</v>
      </c>
      <c r="B787" s="341">
        <v>0</v>
      </c>
      <c r="C787" s="346">
        <v>0</v>
      </c>
      <c r="D787" s="343">
        <f t="shared" si="12"/>
        <v>0</v>
      </c>
    </row>
    <row r="788" ht="17.1" customHeight="1" spans="1:4">
      <c r="A788" s="345" t="s">
        <v>720</v>
      </c>
      <c r="B788" s="341">
        <v>0</v>
      </c>
      <c r="C788" s="346">
        <v>0</v>
      </c>
      <c r="D788" s="343">
        <f t="shared" si="12"/>
        <v>0</v>
      </c>
    </row>
    <row r="789" ht="17.1" customHeight="1" spans="1:4">
      <c r="A789" s="345" t="s">
        <v>721</v>
      </c>
      <c r="B789" s="341">
        <v>0</v>
      </c>
      <c r="C789" s="346">
        <v>0</v>
      </c>
      <c r="D789" s="343">
        <f t="shared" si="12"/>
        <v>0</v>
      </c>
    </row>
    <row r="790" ht="17.1" customHeight="1" spans="1:4">
      <c r="A790" s="345" t="s">
        <v>722</v>
      </c>
      <c r="B790" s="341">
        <v>0</v>
      </c>
      <c r="C790" s="346">
        <v>0</v>
      </c>
      <c r="D790" s="343">
        <f t="shared" si="12"/>
        <v>0</v>
      </c>
    </row>
    <row r="791" ht="17.1" customHeight="1" spans="1:4">
      <c r="A791" s="340" t="s">
        <v>723</v>
      </c>
      <c r="B791" s="341">
        <f>SUM(B792:B793)</f>
        <v>0</v>
      </c>
      <c r="C791" s="344">
        <v>0</v>
      </c>
      <c r="D791" s="343">
        <f t="shared" si="12"/>
        <v>0</v>
      </c>
    </row>
    <row r="792" ht="17.1" customHeight="1" spans="1:4">
      <c r="A792" s="345" t="s">
        <v>724</v>
      </c>
      <c r="B792" s="341">
        <v>0</v>
      </c>
      <c r="C792" s="346">
        <v>0</v>
      </c>
      <c r="D792" s="343">
        <f t="shared" si="12"/>
        <v>0</v>
      </c>
    </row>
    <row r="793" ht="17.1" customHeight="1" spans="1:4">
      <c r="A793" s="345" t="s">
        <v>725</v>
      </c>
      <c r="B793" s="341">
        <v>0</v>
      </c>
      <c r="C793" s="346">
        <v>0</v>
      </c>
      <c r="D793" s="343">
        <f t="shared" si="12"/>
        <v>0</v>
      </c>
    </row>
    <row r="794" ht="17.1" customHeight="1" spans="1:4">
      <c r="A794" s="340" t="s">
        <v>726</v>
      </c>
      <c r="B794" s="341">
        <f>SUM(B795:B796)</f>
        <v>0</v>
      </c>
      <c r="C794" s="344">
        <v>0</v>
      </c>
      <c r="D794" s="343">
        <f t="shared" si="12"/>
        <v>0</v>
      </c>
    </row>
    <row r="795" ht="17.1" customHeight="1" spans="1:4">
      <c r="A795" s="345" t="s">
        <v>727</v>
      </c>
      <c r="B795" s="341">
        <v>0</v>
      </c>
      <c r="C795" s="346">
        <v>0</v>
      </c>
      <c r="D795" s="343">
        <f t="shared" si="12"/>
        <v>0</v>
      </c>
    </row>
    <row r="796" ht="17.1" customHeight="1" spans="1:4">
      <c r="A796" s="345" t="s">
        <v>728</v>
      </c>
      <c r="B796" s="341">
        <v>0</v>
      </c>
      <c r="C796" s="346">
        <v>0</v>
      </c>
      <c r="D796" s="343">
        <f t="shared" si="12"/>
        <v>0</v>
      </c>
    </row>
    <row r="797" ht="17.1" customHeight="1" spans="1:4">
      <c r="A797" s="340" t="s">
        <v>729</v>
      </c>
      <c r="B797" s="341">
        <f>SUM(B798)</f>
        <v>0</v>
      </c>
      <c r="C797" s="344">
        <v>0</v>
      </c>
      <c r="D797" s="343">
        <f t="shared" si="12"/>
        <v>0</v>
      </c>
    </row>
    <row r="798" ht="17.1" customHeight="1" spans="1:4">
      <c r="A798" s="345" t="s">
        <v>730</v>
      </c>
      <c r="B798" s="341">
        <v>0</v>
      </c>
      <c r="C798" s="346">
        <v>0</v>
      </c>
      <c r="D798" s="343">
        <f t="shared" si="12"/>
        <v>0</v>
      </c>
    </row>
    <row r="799" ht="17.1" customHeight="1" spans="1:4">
      <c r="A799" s="340" t="s">
        <v>731</v>
      </c>
      <c r="B799" s="341">
        <f>SUM(B800)</f>
        <v>6</v>
      </c>
      <c r="C799" s="344">
        <v>1410</v>
      </c>
      <c r="D799" s="343">
        <f t="shared" si="12"/>
        <v>0.425531914893617</v>
      </c>
    </row>
    <row r="800" ht="17.1" customHeight="1" spans="1:4">
      <c r="A800" s="345" t="s">
        <v>732</v>
      </c>
      <c r="B800" s="351">
        <v>6</v>
      </c>
      <c r="C800" s="346">
        <v>1410</v>
      </c>
      <c r="D800" s="343">
        <f t="shared" si="12"/>
        <v>0.425531914893617</v>
      </c>
    </row>
    <row r="801" ht="17.1" customHeight="1" spans="1:4">
      <c r="A801" s="340" t="s">
        <v>733</v>
      </c>
      <c r="B801" s="341">
        <f>SUM(B802:B806)</f>
        <v>0</v>
      </c>
      <c r="C801" s="344">
        <v>0</v>
      </c>
      <c r="D801" s="343">
        <f t="shared" si="12"/>
        <v>0</v>
      </c>
    </row>
    <row r="802" ht="17.1" customHeight="1" spans="1:4">
      <c r="A802" s="345" t="s">
        <v>734</v>
      </c>
      <c r="B802" s="341">
        <v>0</v>
      </c>
      <c r="C802" s="346">
        <v>0</v>
      </c>
      <c r="D802" s="343">
        <f t="shared" si="12"/>
        <v>0</v>
      </c>
    </row>
    <row r="803" ht="17.1" customHeight="1" spans="1:4">
      <c r="A803" s="345" t="s">
        <v>735</v>
      </c>
      <c r="B803" s="341">
        <v>0</v>
      </c>
      <c r="C803" s="346">
        <v>0</v>
      </c>
      <c r="D803" s="343">
        <f t="shared" si="12"/>
        <v>0</v>
      </c>
    </row>
    <row r="804" ht="17.1" customHeight="1" spans="1:4">
      <c r="A804" s="345" t="s">
        <v>736</v>
      </c>
      <c r="B804" s="341">
        <v>0</v>
      </c>
      <c r="C804" s="346">
        <v>0</v>
      </c>
      <c r="D804" s="343">
        <f t="shared" si="12"/>
        <v>0</v>
      </c>
    </row>
    <row r="805" ht="17.1" customHeight="1" spans="1:4">
      <c r="A805" s="345" t="s">
        <v>737</v>
      </c>
      <c r="B805" s="341">
        <v>0</v>
      </c>
      <c r="C805" s="346">
        <v>0</v>
      </c>
      <c r="D805" s="343">
        <f t="shared" si="12"/>
        <v>0</v>
      </c>
    </row>
    <row r="806" ht="17.1" customHeight="1" spans="1:4">
      <c r="A806" s="345" t="s">
        <v>738</v>
      </c>
      <c r="B806" s="341">
        <v>0</v>
      </c>
      <c r="C806" s="346">
        <v>0</v>
      </c>
      <c r="D806" s="343">
        <f t="shared" si="12"/>
        <v>0</v>
      </c>
    </row>
    <row r="807" ht="17.1" customHeight="1" spans="1:4">
      <c r="A807" s="340" t="s">
        <v>739</v>
      </c>
      <c r="B807" s="341">
        <f>SUM(B808)</f>
        <v>0</v>
      </c>
      <c r="C807" s="344">
        <v>0</v>
      </c>
      <c r="D807" s="343">
        <f t="shared" si="12"/>
        <v>0</v>
      </c>
    </row>
    <row r="808" ht="17.1" customHeight="1" spans="1:4">
      <c r="A808" s="345" t="s">
        <v>740</v>
      </c>
      <c r="B808" s="341">
        <v>0</v>
      </c>
      <c r="C808" s="346">
        <v>0</v>
      </c>
      <c r="D808" s="343">
        <f t="shared" si="12"/>
        <v>0</v>
      </c>
    </row>
    <row r="809" ht="17.1" customHeight="1" spans="1:4">
      <c r="A809" s="340" t="s">
        <v>741</v>
      </c>
      <c r="B809" s="341">
        <f>SUM(B810)</f>
        <v>0</v>
      </c>
      <c r="C809" s="344">
        <v>0</v>
      </c>
      <c r="D809" s="343">
        <f t="shared" si="12"/>
        <v>0</v>
      </c>
    </row>
    <row r="810" ht="17.1" customHeight="1" spans="1:4">
      <c r="A810" s="345" t="s">
        <v>742</v>
      </c>
      <c r="B810" s="341">
        <v>0</v>
      </c>
      <c r="C810" s="346">
        <v>0</v>
      </c>
      <c r="D810" s="343">
        <f t="shared" si="12"/>
        <v>0</v>
      </c>
    </row>
    <row r="811" ht="17.1" customHeight="1" spans="1:4">
      <c r="A811" s="340" t="s">
        <v>743</v>
      </c>
      <c r="B811" s="341">
        <f>SUM(B812:B825)</f>
        <v>0</v>
      </c>
      <c r="C811" s="344">
        <v>104</v>
      </c>
      <c r="D811" s="343">
        <f t="shared" si="12"/>
        <v>0</v>
      </c>
    </row>
    <row r="812" ht="17.1" customHeight="1" spans="1:4">
      <c r="A812" s="345" t="s">
        <v>142</v>
      </c>
      <c r="B812" s="341">
        <v>0</v>
      </c>
      <c r="C812" s="346">
        <v>0</v>
      </c>
      <c r="D812" s="343">
        <f t="shared" si="12"/>
        <v>0</v>
      </c>
    </row>
    <row r="813" ht="17.1" customHeight="1" spans="1:4">
      <c r="A813" s="345" t="s">
        <v>143</v>
      </c>
      <c r="B813" s="341">
        <v>0</v>
      </c>
      <c r="C813" s="346">
        <v>0</v>
      </c>
      <c r="D813" s="343">
        <f t="shared" si="12"/>
        <v>0</v>
      </c>
    </row>
    <row r="814" ht="17.1" customHeight="1" spans="1:4">
      <c r="A814" s="345" t="s">
        <v>144</v>
      </c>
      <c r="B814" s="341">
        <v>0</v>
      </c>
      <c r="C814" s="346">
        <v>0</v>
      </c>
      <c r="D814" s="343">
        <f t="shared" si="12"/>
        <v>0</v>
      </c>
    </row>
    <row r="815" ht="17.1" customHeight="1" spans="1:4">
      <c r="A815" s="345" t="s">
        <v>744</v>
      </c>
      <c r="B815" s="341">
        <v>0</v>
      </c>
      <c r="C815" s="346">
        <v>0</v>
      </c>
      <c r="D815" s="343">
        <f t="shared" si="12"/>
        <v>0</v>
      </c>
    </row>
    <row r="816" ht="17.1" customHeight="1" spans="1:4">
      <c r="A816" s="345" t="s">
        <v>745</v>
      </c>
      <c r="B816" s="341">
        <v>0</v>
      </c>
      <c r="C816" s="346">
        <v>0</v>
      </c>
      <c r="D816" s="343">
        <f t="shared" si="12"/>
        <v>0</v>
      </c>
    </row>
    <row r="817" ht="17.1" customHeight="1" spans="1:4">
      <c r="A817" s="345" t="s">
        <v>746</v>
      </c>
      <c r="B817" s="341">
        <v>0</v>
      </c>
      <c r="C817" s="346">
        <v>104</v>
      </c>
      <c r="D817" s="343">
        <f t="shared" si="12"/>
        <v>0</v>
      </c>
    </row>
    <row r="818" ht="17.1" customHeight="1" spans="1:4">
      <c r="A818" s="345" t="s">
        <v>747</v>
      </c>
      <c r="B818" s="341">
        <v>0</v>
      </c>
      <c r="C818" s="346">
        <v>0</v>
      </c>
      <c r="D818" s="343">
        <f t="shared" si="12"/>
        <v>0</v>
      </c>
    </row>
    <row r="819" ht="17.1" customHeight="1" spans="1:4">
      <c r="A819" s="345" t="s">
        <v>748</v>
      </c>
      <c r="B819" s="341">
        <v>0</v>
      </c>
      <c r="C819" s="346">
        <v>0</v>
      </c>
      <c r="D819" s="343">
        <f t="shared" si="12"/>
        <v>0</v>
      </c>
    </row>
    <row r="820" ht="17.1" customHeight="1" spans="1:4">
      <c r="A820" s="345" t="s">
        <v>749</v>
      </c>
      <c r="B820" s="341">
        <v>0</v>
      </c>
      <c r="C820" s="346">
        <v>0</v>
      </c>
      <c r="D820" s="343">
        <f t="shared" si="12"/>
        <v>0</v>
      </c>
    </row>
    <row r="821" ht="17.1" customHeight="1" spans="1:4">
      <c r="A821" s="345" t="s">
        <v>750</v>
      </c>
      <c r="B821" s="341">
        <v>0</v>
      </c>
      <c r="C821" s="346">
        <v>0</v>
      </c>
      <c r="D821" s="343">
        <f t="shared" si="12"/>
        <v>0</v>
      </c>
    </row>
    <row r="822" ht="17.1" customHeight="1" spans="1:4">
      <c r="A822" s="345" t="s">
        <v>183</v>
      </c>
      <c r="B822" s="341">
        <v>0</v>
      </c>
      <c r="C822" s="346">
        <v>0</v>
      </c>
      <c r="D822" s="343">
        <f t="shared" si="12"/>
        <v>0</v>
      </c>
    </row>
    <row r="823" ht="17.1" customHeight="1" spans="1:4">
      <c r="A823" s="345" t="s">
        <v>751</v>
      </c>
      <c r="B823" s="341">
        <v>0</v>
      </c>
      <c r="C823" s="346">
        <v>0</v>
      </c>
      <c r="D823" s="343">
        <f t="shared" si="12"/>
        <v>0</v>
      </c>
    </row>
    <row r="824" ht="17.1" customHeight="1" spans="1:4">
      <c r="A824" s="345" t="s">
        <v>151</v>
      </c>
      <c r="B824" s="341">
        <v>0</v>
      </c>
      <c r="C824" s="346">
        <v>0</v>
      </c>
      <c r="D824" s="343">
        <f t="shared" si="12"/>
        <v>0</v>
      </c>
    </row>
    <row r="825" ht="17.1" customHeight="1" spans="1:4">
      <c r="A825" s="345" t="s">
        <v>752</v>
      </c>
      <c r="B825" s="341">
        <v>0</v>
      </c>
      <c r="C825" s="346">
        <v>0</v>
      </c>
      <c r="D825" s="343">
        <f t="shared" si="12"/>
        <v>0</v>
      </c>
    </row>
    <row r="826" ht="17.1" customHeight="1" spans="1:4">
      <c r="A826" s="340" t="s">
        <v>753</v>
      </c>
      <c r="B826" s="341">
        <f>SUM(B827)</f>
        <v>10651</v>
      </c>
      <c r="C826" s="344">
        <v>9490</v>
      </c>
      <c r="D826" s="343">
        <f t="shared" si="12"/>
        <v>112.233930453109</v>
      </c>
    </row>
    <row r="827" ht="17.1" customHeight="1" spans="1:4">
      <c r="A827" s="345" t="s">
        <v>754</v>
      </c>
      <c r="B827" s="341">
        <v>10651</v>
      </c>
      <c r="C827" s="346">
        <v>9490</v>
      </c>
      <c r="D827" s="343">
        <f t="shared" si="12"/>
        <v>112.233930453109</v>
      </c>
    </row>
    <row r="828" ht="17.1" customHeight="1" spans="1:4">
      <c r="A828" s="340" t="s">
        <v>755</v>
      </c>
      <c r="B828" s="341">
        <f>B829+B840+B842+B845+B847+B849</f>
        <v>17758</v>
      </c>
      <c r="C828" s="348">
        <v>35187</v>
      </c>
      <c r="D828" s="343">
        <f t="shared" si="12"/>
        <v>50.467502202518</v>
      </c>
    </row>
    <row r="829" ht="17.1" customHeight="1" spans="1:4">
      <c r="A829" s="340" t="s">
        <v>756</v>
      </c>
      <c r="B829" s="341">
        <f>SUM(B830:B839)</f>
        <v>3824</v>
      </c>
      <c r="C829" s="344">
        <v>3840</v>
      </c>
      <c r="D829" s="343">
        <f t="shared" si="12"/>
        <v>99.5833333333333</v>
      </c>
    </row>
    <row r="830" ht="17.1" customHeight="1" spans="1:4">
      <c r="A830" s="345" t="s">
        <v>142</v>
      </c>
      <c r="B830" s="341">
        <v>646</v>
      </c>
      <c r="C830" s="346">
        <v>688</v>
      </c>
      <c r="D830" s="343">
        <f t="shared" si="12"/>
        <v>93.8953488372093</v>
      </c>
    </row>
    <row r="831" ht="17.1" customHeight="1" spans="1:4">
      <c r="A831" s="345" t="s">
        <v>143</v>
      </c>
      <c r="B831" s="341">
        <v>0</v>
      </c>
      <c r="C831" s="346">
        <v>0</v>
      </c>
      <c r="D831" s="343">
        <f t="shared" si="12"/>
        <v>0</v>
      </c>
    </row>
    <row r="832" ht="17.1" customHeight="1" spans="1:4">
      <c r="A832" s="345" t="s">
        <v>144</v>
      </c>
      <c r="B832" s="341">
        <v>0</v>
      </c>
      <c r="C832" s="346">
        <v>0</v>
      </c>
      <c r="D832" s="343">
        <f t="shared" si="12"/>
        <v>0</v>
      </c>
    </row>
    <row r="833" ht="17.1" customHeight="1" spans="1:4">
      <c r="A833" s="345" t="s">
        <v>757</v>
      </c>
      <c r="B833" s="341">
        <v>1957</v>
      </c>
      <c r="C833" s="346">
        <v>2258</v>
      </c>
      <c r="D833" s="343">
        <f t="shared" si="12"/>
        <v>86.6696191319752</v>
      </c>
    </row>
    <row r="834" ht="17.1" customHeight="1" spans="1:4">
      <c r="A834" s="345" t="s">
        <v>758</v>
      </c>
      <c r="B834" s="341">
        <v>0</v>
      </c>
      <c r="C834" s="346">
        <v>0</v>
      </c>
      <c r="D834" s="343">
        <f t="shared" si="12"/>
        <v>0</v>
      </c>
    </row>
    <row r="835" ht="17.1" customHeight="1" spans="1:4">
      <c r="A835" s="345" t="s">
        <v>759</v>
      </c>
      <c r="B835" s="341">
        <v>962</v>
      </c>
      <c r="C835" s="346">
        <v>725</v>
      </c>
      <c r="D835" s="343">
        <f t="shared" si="12"/>
        <v>132.689655172414</v>
      </c>
    </row>
    <row r="836" ht="17.1" customHeight="1" spans="1:4">
      <c r="A836" s="345" t="s">
        <v>760</v>
      </c>
      <c r="B836" s="341">
        <v>0</v>
      </c>
      <c r="C836" s="346">
        <v>0</v>
      </c>
      <c r="D836" s="343">
        <f t="shared" si="12"/>
        <v>0</v>
      </c>
    </row>
    <row r="837" ht="17.1" customHeight="1" spans="1:4">
      <c r="A837" s="345" t="s">
        <v>761</v>
      </c>
      <c r="B837" s="341">
        <v>0</v>
      </c>
      <c r="C837" s="346">
        <v>0</v>
      </c>
      <c r="D837" s="343">
        <f t="shared" si="12"/>
        <v>0</v>
      </c>
    </row>
    <row r="838" ht="17.1" customHeight="1" spans="1:4">
      <c r="A838" s="345" t="s">
        <v>762</v>
      </c>
      <c r="B838" s="341">
        <v>0</v>
      </c>
      <c r="C838" s="346">
        <v>0</v>
      </c>
      <c r="D838" s="343">
        <f t="shared" ref="D838:D901" si="13">IFERROR(B838/C838*100,)</f>
        <v>0</v>
      </c>
    </row>
    <row r="839" ht="17.1" customHeight="1" spans="1:4">
      <c r="A839" s="345" t="s">
        <v>763</v>
      </c>
      <c r="B839" s="341">
        <v>259</v>
      </c>
      <c r="C839" s="346">
        <v>169</v>
      </c>
      <c r="D839" s="343">
        <f t="shared" si="13"/>
        <v>153.254437869822</v>
      </c>
    </row>
    <row r="840" ht="17.1" customHeight="1" spans="1:4">
      <c r="A840" s="340" t="s">
        <v>764</v>
      </c>
      <c r="B840" s="341">
        <f>SUM(B841)</f>
        <v>753</v>
      </c>
      <c r="C840" s="344">
        <v>490</v>
      </c>
      <c r="D840" s="343">
        <f t="shared" si="13"/>
        <v>153.673469387755</v>
      </c>
    </row>
    <row r="841" ht="17.1" customHeight="1" spans="1:4">
      <c r="A841" s="345" t="s">
        <v>765</v>
      </c>
      <c r="B841" s="341">
        <v>753</v>
      </c>
      <c r="C841" s="346">
        <v>490</v>
      </c>
      <c r="D841" s="343">
        <f t="shared" si="13"/>
        <v>153.673469387755</v>
      </c>
    </row>
    <row r="842" ht="17.1" customHeight="1" spans="1:4">
      <c r="A842" s="340" t="s">
        <v>766</v>
      </c>
      <c r="B842" s="341">
        <f>SUM(B843:B844)</f>
        <v>10202</v>
      </c>
      <c r="C842" s="344">
        <v>7529</v>
      </c>
      <c r="D842" s="343">
        <f t="shared" si="13"/>
        <v>135.502722805153</v>
      </c>
    </row>
    <row r="843" ht="17.1" customHeight="1" spans="1:4">
      <c r="A843" s="345" t="s">
        <v>767</v>
      </c>
      <c r="B843" s="341">
        <v>500</v>
      </c>
      <c r="C843" s="346">
        <v>1400</v>
      </c>
      <c r="D843" s="343">
        <f t="shared" si="13"/>
        <v>35.7142857142857</v>
      </c>
    </row>
    <row r="844" ht="17.1" customHeight="1" spans="1:4">
      <c r="A844" s="345" t="s">
        <v>768</v>
      </c>
      <c r="B844" s="341">
        <v>9702</v>
      </c>
      <c r="C844" s="346">
        <v>6129</v>
      </c>
      <c r="D844" s="343">
        <f t="shared" si="13"/>
        <v>158.296622613803</v>
      </c>
    </row>
    <row r="845" ht="17.1" customHeight="1" spans="1:4">
      <c r="A845" s="340" t="s">
        <v>769</v>
      </c>
      <c r="B845" s="341">
        <f>SUM(B846)</f>
        <v>1142</v>
      </c>
      <c r="C845" s="344">
        <v>1703</v>
      </c>
      <c r="D845" s="343">
        <f t="shared" si="13"/>
        <v>67.0581327069877</v>
      </c>
    </row>
    <row r="846" ht="17.1" customHeight="1" spans="1:4">
      <c r="A846" s="345" t="s">
        <v>770</v>
      </c>
      <c r="B846" s="341">
        <v>1142</v>
      </c>
      <c r="C846" s="346">
        <v>1703</v>
      </c>
      <c r="D846" s="343">
        <f t="shared" si="13"/>
        <v>67.0581327069877</v>
      </c>
    </row>
    <row r="847" ht="17.1" customHeight="1" spans="1:4">
      <c r="A847" s="340" t="s">
        <v>771</v>
      </c>
      <c r="B847" s="341">
        <f>SUM(B848)</f>
        <v>0</v>
      </c>
      <c r="C847" s="344">
        <v>0</v>
      </c>
      <c r="D847" s="343">
        <f t="shared" si="13"/>
        <v>0</v>
      </c>
    </row>
    <row r="848" ht="17.1" customHeight="1" spans="1:4">
      <c r="A848" s="345" t="s">
        <v>772</v>
      </c>
      <c r="B848" s="341">
        <v>0</v>
      </c>
      <c r="C848" s="346">
        <v>0</v>
      </c>
      <c r="D848" s="343">
        <f t="shared" si="13"/>
        <v>0</v>
      </c>
    </row>
    <row r="849" ht="17.1" customHeight="1" spans="1:4">
      <c r="A849" s="340" t="s">
        <v>773</v>
      </c>
      <c r="B849" s="341">
        <f>SUM(B850)</f>
        <v>1837</v>
      </c>
      <c r="C849" s="344">
        <v>21625</v>
      </c>
      <c r="D849" s="343">
        <f t="shared" si="13"/>
        <v>8.49479768786127</v>
      </c>
    </row>
    <row r="850" ht="17.1" customHeight="1" spans="1:4">
      <c r="A850" s="345" t="s">
        <v>774</v>
      </c>
      <c r="B850" s="341">
        <v>1837</v>
      </c>
      <c r="C850" s="346">
        <v>21625</v>
      </c>
      <c r="D850" s="343">
        <f t="shared" si="13"/>
        <v>8.49479768786127</v>
      </c>
    </row>
    <row r="851" ht="17.1" customHeight="1" spans="1:4">
      <c r="A851" s="340" t="s">
        <v>775</v>
      </c>
      <c r="B851" s="341">
        <f>B852+B879+B904+B932+B943+B950+B957+B960</f>
        <v>41433</v>
      </c>
      <c r="C851" s="342">
        <v>41239</v>
      </c>
      <c r="D851" s="343">
        <f t="shared" si="13"/>
        <v>100.470428477897</v>
      </c>
    </row>
    <row r="852" ht="17.1" customHeight="1" spans="1:4">
      <c r="A852" s="340" t="s">
        <v>776</v>
      </c>
      <c r="B852" s="341">
        <f>SUM(B853:B878)</f>
        <v>16220</v>
      </c>
      <c r="C852" s="344">
        <v>19212</v>
      </c>
      <c r="D852" s="343">
        <f t="shared" si="13"/>
        <v>84.4264001665626</v>
      </c>
    </row>
    <row r="853" ht="17.1" customHeight="1" spans="1:4">
      <c r="A853" s="345" t="s">
        <v>142</v>
      </c>
      <c r="B853" s="341">
        <v>1017</v>
      </c>
      <c r="C853" s="346">
        <v>972</v>
      </c>
      <c r="D853" s="343">
        <f t="shared" si="13"/>
        <v>104.62962962963</v>
      </c>
    </row>
    <row r="854" ht="17.1" customHeight="1" spans="1:4">
      <c r="A854" s="345" t="s">
        <v>143</v>
      </c>
      <c r="B854" s="341">
        <v>0</v>
      </c>
      <c r="C854" s="346">
        <v>0</v>
      </c>
      <c r="D854" s="343">
        <f t="shared" si="13"/>
        <v>0</v>
      </c>
    </row>
    <row r="855" ht="17.1" customHeight="1" spans="1:4">
      <c r="A855" s="345" t="s">
        <v>144</v>
      </c>
      <c r="B855" s="341">
        <v>0</v>
      </c>
      <c r="C855" s="346">
        <v>0</v>
      </c>
      <c r="D855" s="343">
        <f t="shared" si="13"/>
        <v>0</v>
      </c>
    </row>
    <row r="856" ht="17.1" customHeight="1" spans="1:4">
      <c r="A856" s="345" t="s">
        <v>151</v>
      </c>
      <c r="B856" s="341">
        <v>1822</v>
      </c>
      <c r="C856" s="346">
        <v>1581</v>
      </c>
      <c r="D856" s="343">
        <f t="shared" si="13"/>
        <v>115.243516761543</v>
      </c>
    </row>
    <row r="857" ht="17.1" customHeight="1" spans="1:4">
      <c r="A857" s="345" t="s">
        <v>777</v>
      </c>
      <c r="B857" s="341">
        <v>0</v>
      </c>
      <c r="C857" s="346">
        <v>0</v>
      </c>
      <c r="D857" s="343">
        <f t="shared" si="13"/>
        <v>0</v>
      </c>
    </row>
    <row r="858" ht="17.1" customHeight="1" spans="1:4">
      <c r="A858" s="345" t="s">
        <v>778</v>
      </c>
      <c r="B858" s="341">
        <v>20</v>
      </c>
      <c r="C858" s="346">
        <v>12</v>
      </c>
      <c r="D858" s="343">
        <f t="shared" si="13"/>
        <v>166.666666666667</v>
      </c>
    </row>
    <row r="859" ht="17.1" customHeight="1" spans="1:4">
      <c r="A859" s="345" t="s">
        <v>779</v>
      </c>
      <c r="B859" s="341">
        <v>177</v>
      </c>
      <c r="C859" s="346">
        <v>176</v>
      </c>
      <c r="D859" s="343">
        <f t="shared" si="13"/>
        <v>100.568181818182</v>
      </c>
    </row>
    <row r="860" ht="17.1" customHeight="1" spans="1:4">
      <c r="A860" s="345" t="s">
        <v>780</v>
      </c>
      <c r="B860" s="341">
        <v>145</v>
      </c>
      <c r="C860" s="346">
        <v>15</v>
      </c>
      <c r="D860" s="343">
        <f t="shared" si="13"/>
        <v>966.666666666667</v>
      </c>
    </row>
    <row r="861" ht="17.1" customHeight="1" spans="1:4">
      <c r="A861" s="345" t="s">
        <v>781</v>
      </c>
      <c r="B861" s="341">
        <v>193</v>
      </c>
      <c r="C861" s="346">
        <v>93</v>
      </c>
      <c r="D861" s="343">
        <f t="shared" si="13"/>
        <v>207.52688172043</v>
      </c>
    </row>
    <row r="862" ht="17.1" customHeight="1" spans="1:4">
      <c r="A862" s="345" t="s">
        <v>782</v>
      </c>
      <c r="B862" s="341">
        <v>0</v>
      </c>
      <c r="C862" s="346">
        <v>0</v>
      </c>
      <c r="D862" s="343">
        <f t="shared" si="13"/>
        <v>0</v>
      </c>
    </row>
    <row r="863" ht="17.1" customHeight="1" spans="1:4">
      <c r="A863" s="345" t="s">
        <v>783</v>
      </c>
      <c r="B863" s="341">
        <v>113</v>
      </c>
      <c r="C863" s="346">
        <v>132</v>
      </c>
      <c r="D863" s="343">
        <f t="shared" si="13"/>
        <v>85.6060606060606</v>
      </c>
    </row>
    <row r="864" ht="17.1" customHeight="1" spans="1:4">
      <c r="A864" s="345" t="s">
        <v>784</v>
      </c>
      <c r="B864" s="341">
        <v>0</v>
      </c>
      <c r="C864" s="346">
        <v>0</v>
      </c>
      <c r="D864" s="343">
        <f t="shared" si="13"/>
        <v>0</v>
      </c>
    </row>
    <row r="865" ht="17.1" customHeight="1" spans="1:4">
      <c r="A865" s="345" t="s">
        <v>785</v>
      </c>
      <c r="B865" s="341">
        <v>115</v>
      </c>
      <c r="C865" s="346">
        <v>73</v>
      </c>
      <c r="D865" s="343">
        <f t="shared" si="13"/>
        <v>157.534246575342</v>
      </c>
    </row>
    <row r="866" ht="17.1" customHeight="1" spans="1:4">
      <c r="A866" s="345" t="s">
        <v>786</v>
      </c>
      <c r="B866" s="341">
        <v>0</v>
      </c>
      <c r="C866" s="346">
        <v>0</v>
      </c>
      <c r="D866" s="343">
        <f t="shared" si="13"/>
        <v>0</v>
      </c>
    </row>
    <row r="867" ht="17.1" customHeight="1" spans="1:4">
      <c r="A867" s="345" t="s">
        <v>787</v>
      </c>
      <c r="B867" s="341">
        <v>0</v>
      </c>
      <c r="C867" s="346">
        <v>0</v>
      </c>
      <c r="D867" s="343">
        <f t="shared" si="13"/>
        <v>0</v>
      </c>
    </row>
    <row r="868" ht="17.1" customHeight="1" spans="1:4">
      <c r="A868" s="345" t="s">
        <v>788</v>
      </c>
      <c r="B868" s="341">
        <v>672</v>
      </c>
      <c r="C868" s="346">
        <v>21</v>
      </c>
      <c r="D868" s="343">
        <f t="shared" si="13"/>
        <v>3200</v>
      </c>
    </row>
    <row r="869" ht="17.1" customHeight="1" spans="1:4">
      <c r="A869" s="345" t="s">
        <v>789</v>
      </c>
      <c r="B869" s="341">
        <v>118</v>
      </c>
      <c r="C869" s="346">
        <v>131</v>
      </c>
      <c r="D869" s="343">
        <f t="shared" si="13"/>
        <v>90.0763358778626</v>
      </c>
    </row>
    <row r="870" ht="17.1" customHeight="1" spans="1:4">
      <c r="A870" s="345" t="s">
        <v>790</v>
      </c>
      <c r="B870" s="341">
        <v>0</v>
      </c>
      <c r="C870" s="346">
        <v>0</v>
      </c>
      <c r="D870" s="343">
        <f t="shared" si="13"/>
        <v>0</v>
      </c>
    </row>
    <row r="871" ht="17.1" customHeight="1" spans="1:4">
      <c r="A871" s="345" t="s">
        <v>791</v>
      </c>
      <c r="B871" s="341">
        <v>50</v>
      </c>
      <c r="C871" s="346">
        <v>30</v>
      </c>
      <c r="D871" s="343">
        <f t="shared" si="13"/>
        <v>166.666666666667</v>
      </c>
    </row>
    <row r="872" ht="17.1" customHeight="1" spans="1:4">
      <c r="A872" s="345" t="s">
        <v>792</v>
      </c>
      <c r="B872" s="341">
        <v>462</v>
      </c>
      <c r="C872" s="346">
        <v>269</v>
      </c>
      <c r="D872" s="343">
        <f t="shared" si="13"/>
        <v>171.747211895911</v>
      </c>
    </row>
    <row r="873" ht="17.1" customHeight="1" spans="1:4">
      <c r="A873" s="345" t="s">
        <v>793</v>
      </c>
      <c r="B873" s="341">
        <v>160</v>
      </c>
      <c r="C873" s="346">
        <v>285</v>
      </c>
      <c r="D873" s="343">
        <f t="shared" si="13"/>
        <v>56.140350877193</v>
      </c>
    </row>
    <row r="874" ht="17.1" customHeight="1" spans="1:4">
      <c r="A874" s="345" t="s">
        <v>794</v>
      </c>
      <c r="B874" s="341">
        <v>0</v>
      </c>
      <c r="C874" s="346">
        <v>0</v>
      </c>
      <c r="D874" s="343">
        <f t="shared" si="13"/>
        <v>0</v>
      </c>
    </row>
    <row r="875" ht="17.1" customHeight="1" spans="1:4">
      <c r="A875" s="345" t="s">
        <v>795</v>
      </c>
      <c r="B875" s="341">
        <v>55</v>
      </c>
      <c r="C875" s="346"/>
      <c r="D875" s="343">
        <f t="shared" si="13"/>
        <v>0</v>
      </c>
    </row>
    <row r="876" ht="17.1" customHeight="1" spans="1:4">
      <c r="A876" s="345" t="s">
        <v>796</v>
      </c>
      <c r="B876" s="341">
        <v>3</v>
      </c>
      <c r="C876" s="346">
        <v>19</v>
      </c>
      <c r="D876" s="343">
        <f t="shared" si="13"/>
        <v>15.7894736842105</v>
      </c>
    </row>
    <row r="877" ht="17.1" customHeight="1" spans="1:4">
      <c r="A877" s="345" t="s">
        <v>797</v>
      </c>
      <c r="B877" s="341">
        <v>12</v>
      </c>
      <c r="C877" s="346">
        <v>32</v>
      </c>
      <c r="D877" s="343">
        <f t="shared" si="13"/>
        <v>37.5</v>
      </c>
    </row>
    <row r="878" ht="17.1" customHeight="1" spans="1:4">
      <c r="A878" s="345" t="s">
        <v>798</v>
      </c>
      <c r="B878" s="341">
        <v>11086</v>
      </c>
      <c r="C878" s="346">
        <v>15371</v>
      </c>
      <c r="D878" s="343">
        <f t="shared" si="13"/>
        <v>72.1228287034025</v>
      </c>
    </row>
    <row r="879" ht="17.1" customHeight="1" spans="1:4">
      <c r="A879" s="340" t="s">
        <v>799</v>
      </c>
      <c r="B879" s="341">
        <f>SUM(B880:B903)</f>
        <v>2196</v>
      </c>
      <c r="C879" s="344">
        <v>911</v>
      </c>
      <c r="D879" s="343">
        <f t="shared" si="13"/>
        <v>241.053787047201</v>
      </c>
    </row>
    <row r="880" ht="17.1" customHeight="1" spans="1:4">
      <c r="A880" s="345" t="s">
        <v>142</v>
      </c>
      <c r="B880" s="341">
        <v>0</v>
      </c>
      <c r="C880" s="346">
        <v>0</v>
      </c>
      <c r="D880" s="343">
        <f t="shared" si="13"/>
        <v>0</v>
      </c>
    </row>
    <row r="881" ht="17.1" customHeight="1" spans="1:4">
      <c r="A881" s="345" t="s">
        <v>143</v>
      </c>
      <c r="B881" s="341">
        <v>0</v>
      </c>
      <c r="C881" s="346">
        <v>0</v>
      </c>
      <c r="D881" s="343">
        <f t="shared" si="13"/>
        <v>0</v>
      </c>
    </row>
    <row r="882" ht="17.1" customHeight="1" spans="1:4">
      <c r="A882" s="345" t="s">
        <v>144</v>
      </c>
      <c r="B882" s="341">
        <v>0</v>
      </c>
      <c r="C882" s="346">
        <v>0</v>
      </c>
      <c r="D882" s="343">
        <f t="shared" si="13"/>
        <v>0</v>
      </c>
    </row>
    <row r="883" ht="17.1" customHeight="1" spans="1:4">
      <c r="A883" s="345" t="s">
        <v>800</v>
      </c>
      <c r="B883" s="341">
        <v>0</v>
      </c>
      <c r="C883" s="346">
        <v>0</v>
      </c>
      <c r="D883" s="343">
        <f t="shared" si="13"/>
        <v>0</v>
      </c>
    </row>
    <row r="884" ht="17.1" customHeight="1" spans="1:4">
      <c r="A884" s="345" t="s">
        <v>801</v>
      </c>
      <c r="B884" s="341">
        <v>1091</v>
      </c>
      <c r="C884" s="346">
        <v>289</v>
      </c>
      <c r="D884" s="343">
        <f t="shared" si="13"/>
        <v>377.508650519031</v>
      </c>
    </row>
    <row r="885" ht="17.1" customHeight="1" spans="1:4">
      <c r="A885" s="345" t="s">
        <v>802</v>
      </c>
      <c r="B885" s="341">
        <v>0</v>
      </c>
      <c r="C885" s="346">
        <v>0</v>
      </c>
      <c r="D885" s="343">
        <f t="shared" si="13"/>
        <v>0</v>
      </c>
    </row>
    <row r="886" ht="17.1" customHeight="1" spans="1:4">
      <c r="A886" s="345" t="s">
        <v>803</v>
      </c>
      <c r="B886" s="341">
        <v>0</v>
      </c>
      <c r="C886" s="346">
        <v>0</v>
      </c>
      <c r="D886" s="343">
        <f t="shared" si="13"/>
        <v>0</v>
      </c>
    </row>
    <row r="887" ht="17.1" customHeight="1" spans="1:4">
      <c r="A887" s="345" t="s">
        <v>804</v>
      </c>
      <c r="B887" s="341">
        <v>400</v>
      </c>
      <c r="C887" s="346">
        <v>309</v>
      </c>
      <c r="D887" s="343">
        <f t="shared" si="13"/>
        <v>129.449838187702</v>
      </c>
    </row>
    <row r="888" ht="17.1" customHeight="1" spans="1:4">
      <c r="A888" s="345" t="s">
        <v>805</v>
      </c>
      <c r="B888" s="341">
        <v>0</v>
      </c>
      <c r="C888" s="346">
        <v>0</v>
      </c>
      <c r="D888" s="343">
        <f t="shared" si="13"/>
        <v>0</v>
      </c>
    </row>
    <row r="889" ht="17.1" customHeight="1" spans="1:4">
      <c r="A889" s="345" t="s">
        <v>806</v>
      </c>
      <c r="B889" s="341">
        <v>4</v>
      </c>
      <c r="C889" s="346">
        <v>2</v>
      </c>
      <c r="D889" s="343">
        <f t="shared" si="13"/>
        <v>200</v>
      </c>
    </row>
    <row r="890" ht="17.1" customHeight="1" spans="1:4">
      <c r="A890" s="345" t="s">
        <v>807</v>
      </c>
      <c r="B890" s="341">
        <v>0</v>
      </c>
      <c r="C890" s="346">
        <v>0</v>
      </c>
      <c r="D890" s="343">
        <f t="shared" si="13"/>
        <v>0</v>
      </c>
    </row>
    <row r="891" ht="17.1" customHeight="1" spans="1:4">
      <c r="A891" s="345" t="s">
        <v>808</v>
      </c>
      <c r="B891" s="341">
        <v>0</v>
      </c>
      <c r="C891" s="346">
        <v>0</v>
      </c>
      <c r="D891" s="343">
        <f t="shared" si="13"/>
        <v>0</v>
      </c>
    </row>
    <row r="892" ht="17.1" customHeight="1" spans="1:4">
      <c r="A892" s="345" t="s">
        <v>809</v>
      </c>
      <c r="B892" s="341">
        <v>0</v>
      </c>
      <c r="C892" s="346">
        <v>0</v>
      </c>
      <c r="D892" s="343">
        <f t="shared" si="13"/>
        <v>0</v>
      </c>
    </row>
    <row r="893" ht="17.1" customHeight="1" spans="1:4">
      <c r="A893" s="345" t="s">
        <v>810</v>
      </c>
      <c r="B893" s="341">
        <v>0</v>
      </c>
      <c r="C893" s="346">
        <v>0</v>
      </c>
      <c r="D893" s="343">
        <f t="shared" si="13"/>
        <v>0</v>
      </c>
    </row>
    <row r="894" ht="17.1" customHeight="1" spans="1:4">
      <c r="A894" s="345" t="s">
        <v>811</v>
      </c>
      <c r="B894" s="341">
        <v>30</v>
      </c>
      <c r="C894" s="346">
        <v>7</v>
      </c>
      <c r="D894" s="343">
        <f t="shared" si="13"/>
        <v>428.571428571429</v>
      </c>
    </row>
    <row r="895" ht="17.1" customHeight="1" spans="1:4">
      <c r="A895" s="345" t="s">
        <v>812</v>
      </c>
      <c r="B895" s="341">
        <v>0</v>
      </c>
      <c r="C895" s="346">
        <v>0</v>
      </c>
      <c r="D895" s="343">
        <f t="shared" si="13"/>
        <v>0</v>
      </c>
    </row>
    <row r="896" ht="17.1" customHeight="1" spans="1:4">
      <c r="A896" s="345" t="s">
        <v>813</v>
      </c>
      <c r="B896" s="341">
        <v>0</v>
      </c>
      <c r="C896" s="346">
        <v>0</v>
      </c>
      <c r="D896" s="343">
        <f t="shared" si="13"/>
        <v>0</v>
      </c>
    </row>
    <row r="897" ht="17.1" customHeight="1" spans="1:4">
      <c r="A897" s="345" t="s">
        <v>814</v>
      </c>
      <c r="B897" s="341">
        <v>0</v>
      </c>
      <c r="C897" s="346">
        <v>0</v>
      </c>
      <c r="D897" s="343">
        <f t="shared" si="13"/>
        <v>0</v>
      </c>
    </row>
    <row r="898" ht="17.1" customHeight="1" spans="1:4">
      <c r="A898" s="345" t="s">
        <v>815</v>
      </c>
      <c r="B898" s="341">
        <v>0</v>
      </c>
      <c r="C898" s="346">
        <v>0</v>
      </c>
      <c r="D898" s="343">
        <f t="shared" si="13"/>
        <v>0</v>
      </c>
    </row>
    <row r="899" ht="17.1" customHeight="1" spans="1:4">
      <c r="A899" s="345" t="s">
        <v>816</v>
      </c>
      <c r="B899" s="341">
        <v>121</v>
      </c>
      <c r="C899" s="346">
        <v>0</v>
      </c>
      <c r="D899" s="343">
        <f t="shared" si="13"/>
        <v>0</v>
      </c>
    </row>
    <row r="900" ht="17.1" customHeight="1" spans="1:4">
      <c r="A900" s="345" t="s">
        <v>817</v>
      </c>
      <c r="B900" s="341">
        <v>0</v>
      </c>
      <c r="C900" s="346">
        <v>0</v>
      </c>
      <c r="D900" s="343">
        <f t="shared" si="13"/>
        <v>0</v>
      </c>
    </row>
    <row r="901" ht="17.1" customHeight="1" spans="1:4">
      <c r="A901" s="345" t="s">
        <v>818</v>
      </c>
      <c r="B901" s="341">
        <v>0</v>
      </c>
      <c r="C901" s="346">
        <v>0</v>
      </c>
      <c r="D901" s="343">
        <f t="shared" si="13"/>
        <v>0</v>
      </c>
    </row>
    <row r="902" ht="17.1" customHeight="1" spans="1:4">
      <c r="A902" s="345" t="s">
        <v>783</v>
      </c>
      <c r="B902" s="341">
        <v>0</v>
      </c>
      <c r="C902" s="346">
        <v>0</v>
      </c>
      <c r="D902" s="343">
        <f t="shared" ref="D902:D965" si="14">IFERROR(B902/C902*100,)</f>
        <v>0</v>
      </c>
    </row>
    <row r="903" ht="17.1" customHeight="1" spans="1:4">
      <c r="A903" s="345" t="s">
        <v>819</v>
      </c>
      <c r="B903" s="341">
        <v>550</v>
      </c>
      <c r="C903" s="346">
        <v>304</v>
      </c>
      <c r="D903" s="343">
        <f t="shared" si="14"/>
        <v>180.921052631579</v>
      </c>
    </row>
    <row r="904" ht="17.1" customHeight="1" spans="1:4">
      <c r="A904" s="340" t="s">
        <v>820</v>
      </c>
      <c r="B904" s="341">
        <f>SUM(B905:B931)</f>
        <v>8167</v>
      </c>
      <c r="C904" s="344">
        <v>7265</v>
      </c>
      <c r="D904" s="343">
        <f t="shared" si="14"/>
        <v>112.415691672402</v>
      </c>
    </row>
    <row r="905" ht="17.1" customHeight="1" spans="1:4">
      <c r="A905" s="345" t="s">
        <v>142</v>
      </c>
      <c r="B905" s="341">
        <v>151</v>
      </c>
      <c r="C905" s="346">
        <v>194</v>
      </c>
      <c r="D905" s="343">
        <f t="shared" si="14"/>
        <v>77.8350515463918</v>
      </c>
    </row>
    <row r="906" ht="17.1" customHeight="1" spans="1:4">
      <c r="A906" s="345" t="s">
        <v>143</v>
      </c>
      <c r="B906" s="341">
        <v>0</v>
      </c>
      <c r="C906" s="346">
        <v>0</v>
      </c>
      <c r="D906" s="343">
        <f t="shared" si="14"/>
        <v>0</v>
      </c>
    </row>
    <row r="907" ht="17.1" customHeight="1" spans="1:4">
      <c r="A907" s="345" t="s">
        <v>144</v>
      </c>
      <c r="B907" s="341">
        <v>0</v>
      </c>
      <c r="C907" s="346">
        <v>0</v>
      </c>
      <c r="D907" s="343">
        <f t="shared" si="14"/>
        <v>0</v>
      </c>
    </row>
    <row r="908" ht="17.1" customHeight="1" spans="1:4">
      <c r="A908" s="345" t="s">
        <v>821</v>
      </c>
      <c r="B908" s="341">
        <v>211</v>
      </c>
      <c r="C908" s="346">
        <v>208</v>
      </c>
      <c r="D908" s="343">
        <f t="shared" si="14"/>
        <v>101.442307692308</v>
      </c>
    </row>
    <row r="909" ht="17.1" customHeight="1" spans="1:4">
      <c r="A909" s="345" t="s">
        <v>822</v>
      </c>
      <c r="B909" s="341">
        <v>1955</v>
      </c>
      <c r="C909" s="346">
        <v>3611</v>
      </c>
      <c r="D909" s="343">
        <f t="shared" si="14"/>
        <v>54.140127388535</v>
      </c>
    </row>
    <row r="910" ht="17.1" customHeight="1" spans="1:4">
      <c r="A910" s="345" t="s">
        <v>823</v>
      </c>
      <c r="B910" s="341">
        <v>714</v>
      </c>
      <c r="C910" s="346">
        <v>1385</v>
      </c>
      <c r="D910" s="343">
        <f t="shared" si="14"/>
        <v>51.5523465703971</v>
      </c>
    </row>
    <row r="911" ht="17.1" customHeight="1" spans="1:4">
      <c r="A911" s="345" t="s">
        <v>824</v>
      </c>
      <c r="B911" s="341">
        <v>0</v>
      </c>
      <c r="C911" s="346">
        <v>0</v>
      </c>
      <c r="D911" s="343">
        <f t="shared" si="14"/>
        <v>0</v>
      </c>
    </row>
    <row r="912" ht="17.1" customHeight="1" spans="1:4">
      <c r="A912" s="345" t="s">
        <v>825</v>
      </c>
      <c r="B912" s="341">
        <v>171</v>
      </c>
      <c r="C912" s="346">
        <v>0</v>
      </c>
      <c r="D912" s="343">
        <f t="shared" si="14"/>
        <v>0</v>
      </c>
    </row>
    <row r="913" ht="17.1" customHeight="1" spans="1:4">
      <c r="A913" s="345" t="s">
        <v>826</v>
      </c>
      <c r="B913" s="341">
        <v>77</v>
      </c>
      <c r="C913" s="346">
        <v>66</v>
      </c>
      <c r="D913" s="343">
        <f t="shared" si="14"/>
        <v>116.666666666667</v>
      </c>
    </row>
    <row r="914" ht="17.1" customHeight="1" spans="1:4">
      <c r="A914" s="345" t="s">
        <v>827</v>
      </c>
      <c r="B914" s="341">
        <v>984</v>
      </c>
      <c r="C914" s="346">
        <v>599</v>
      </c>
      <c r="D914" s="343">
        <f t="shared" si="14"/>
        <v>164.273789649416</v>
      </c>
    </row>
    <row r="915" ht="17.1" customHeight="1" spans="1:4">
      <c r="A915" s="345" t="s">
        <v>828</v>
      </c>
      <c r="B915" s="341">
        <v>1540</v>
      </c>
      <c r="C915" s="346">
        <v>586</v>
      </c>
      <c r="D915" s="343">
        <f t="shared" si="14"/>
        <v>262.798634812287</v>
      </c>
    </row>
    <row r="916" ht="17.1" customHeight="1" spans="1:4">
      <c r="A916" s="345" t="s">
        <v>829</v>
      </c>
      <c r="B916" s="341">
        <v>0</v>
      </c>
      <c r="C916" s="346">
        <v>0</v>
      </c>
      <c r="D916" s="343">
        <f t="shared" si="14"/>
        <v>0</v>
      </c>
    </row>
    <row r="917" ht="17.1" customHeight="1" spans="1:4">
      <c r="A917" s="345" t="s">
        <v>830</v>
      </c>
      <c r="B917" s="341">
        <v>0</v>
      </c>
      <c r="C917" s="346">
        <v>0</v>
      </c>
      <c r="D917" s="343">
        <f t="shared" si="14"/>
        <v>0</v>
      </c>
    </row>
    <row r="918" ht="17.1" customHeight="1" spans="1:4">
      <c r="A918" s="345" t="s">
        <v>831</v>
      </c>
      <c r="B918" s="341">
        <v>175</v>
      </c>
      <c r="C918" s="346">
        <v>50</v>
      </c>
      <c r="D918" s="343">
        <f t="shared" si="14"/>
        <v>350</v>
      </c>
    </row>
    <row r="919" ht="17.1" customHeight="1" spans="1:4">
      <c r="A919" s="345" t="s">
        <v>832</v>
      </c>
      <c r="B919" s="341">
        <v>15</v>
      </c>
      <c r="C919" s="346">
        <v>0</v>
      </c>
      <c r="D919" s="343">
        <f t="shared" si="14"/>
        <v>0</v>
      </c>
    </row>
    <row r="920" ht="17.1" customHeight="1" spans="1:4">
      <c r="A920" s="345" t="s">
        <v>833</v>
      </c>
      <c r="B920" s="341">
        <v>265</v>
      </c>
      <c r="C920" s="346">
        <v>0</v>
      </c>
      <c r="D920" s="343">
        <f t="shared" si="14"/>
        <v>0</v>
      </c>
    </row>
    <row r="921" ht="17.1" customHeight="1" spans="1:4">
      <c r="A921" s="345" t="s">
        <v>834</v>
      </c>
      <c r="B921" s="341">
        <v>0</v>
      </c>
      <c r="C921" s="346">
        <v>0</v>
      </c>
      <c r="D921" s="343">
        <f t="shared" si="14"/>
        <v>0</v>
      </c>
    </row>
    <row r="922" ht="17.1" customHeight="1" spans="1:4">
      <c r="A922" s="345" t="s">
        <v>835</v>
      </c>
      <c r="B922" s="341">
        <v>0</v>
      </c>
      <c r="C922" s="346">
        <v>0</v>
      </c>
      <c r="D922" s="343">
        <f t="shared" si="14"/>
        <v>0</v>
      </c>
    </row>
    <row r="923" ht="17.1" customHeight="1" spans="1:4">
      <c r="A923" s="345" t="s">
        <v>836</v>
      </c>
      <c r="B923" s="341">
        <v>30</v>
      </c>
      <c r="C923" s="346">
        <v>0</v>
      </c>
      <c r="D923" s="343">
        <f t="shared" si="14"/>
        <v>0</v>
      </c>
    </row>
    <row r="924" ht="17.1" customHeight="1" spans="1:4">
      <c r="A924" s="345" t="s">
        <v>837</v>
      </c>
      <c r="B924" s="341">
        <v>53</v>
      </c>
      <c r="C924" s="346">
        <v>26</v>
      </c>
      <c r="D924" s="343">
        <f t="shared" si="14"/>
        <v>203.846153846154</v>
      </c>
    </row>
    <row r="925" ht="17.1" customHeight="1" spans="1:4">
      <c r="A925" s="345" t="s">
        <v>838</v>
      </c>
      <c r="B925" s="341">
        <v>0</v>
      </c>
      <c r="C925" s="346">
        <v>0</v>
      </c>
      <c r="D925" s="343">
        <f t="shared" si="14"/>
        <v>0</v>
      </c>
    </row>
    <row r="926" ht="17.1" customHeight="1" spans="1:4">
      <c r="A926" s="345" t="s">
        <v>812</v>
      </c>
      <c r="B926" s="341">
        <v>0</v>
      </c>
      <c r="C926" s="346">
        <v>0</v>
      </c>
      <c r="D926" s="343">
        <f t="shared" si="14"/>
        <v>0</v>
      </c>
    </row>
    <row r="927" ht="17.1" customHeight="1" spans="1:4">
      <c r="A927" s="345" t="s">
        <v>839</v>
      </c>
      <c r="B927" s="341">
        <v>0</v>
      </c>
      <c r="C927" s="346">
        <v>0</v>
      </c>
      <c r="D927" s="343">
        <f t="shared" si="14"/>
        <v>0</v>
      </c>
    </row>
    <row r="928" ht="17.1" customHeight="1" spans="1:4">
      <c r="A928" s="345" t="s">
        <v>840</v>
      </c>
      <c r="B928" s="341">
        <v>0</v>
      </c>
      <c r="C928" s="346">
        <v>500</v>
      </c>
      <c r="D928" s="343">
        <f t="shared" si="14"/>
        <v>0</v>
      </c>
    </row>
    <row r="929" ht="17.1" customHeight="1" spans="1:4">
      <c r="A929" s="345" t="s">
        <v>841</v>
      </c>
      <c r="B929" s="341">
        <v>0</v>
      </c>
      <c r="C929" s="346">
        <v>0</v>
      </c>
      <c r="D929" s="343">
        <f t="shared" si="14"/>
        <v>0</v>
      </c>
    </row>
    <row r="930" ht="17.1" customHeight="1" spans="1:4">
      <c r="A930" s="345" t="s">
        <v>842</v>
      </c>
      <c r="B930" s="341">
        <v>0</v>
      </c>
      <c r="C930" s="346">
        <v>0</v>
      </c>
      <c r="D930" s="343">
        <f t="shared" si="14"/>
        <v>0</v>
      </c>
    </row>
    <row r="931" ht="17.1" customHeight="1" spans="1:4">
      <c r="A931" s="345" t="s">
        <v>843</v>
      </c>
      <c r="B931" s="341">
        <v>1826</v>
      </c>
      <c r="C931" s="346">
        <v>40</v>
      </c>
      <c r="D931" s="343">
        <f t="shared" si="14"/>
        <v>4565</v>
      </c>
    </row>
    <row r="932" ht="17.1" customHeight="1" spans="1:4">
      <c r="A932" s="340" t="s">
        <v>844</v>
      </c>
      <c r="B932" s="341">
        <f>SUM(B933:B942)</f>
        <v>2328</v>
      </c>
      <c r="C932" s="344">
        <v>3432</v>
      </c>
      <c r="D932" s="343">
        <f t="shared" si="14"/>
        <v>67.8321678321678</v>
      </c>
    </row>
    <row r="933" ht="17.1" customHeight="1" spans="1:4">
      <c r="A933" s="345" t="s">
        <v>142</v>
      </c>
      <c r="B933" s="341">
        <v>0</v>
      </c>
      <c r="C933" s="346">
        <v>0</v>
      </c>
      <c r="D933" s="343">
        <f t="shared" si="14"/>
        <v>0</v>
      </c>
    </row>
    <row r="934" ht="17.1" customHeight="1" spans="1:4">
      <c r="A934" s="345" t="s">
        <v>143</v>
      </c>
      <c r="B934" s="341">
        <v>0</v>
      </c>
      <c r="C934" s="346">
        <v>0</v>
      </c>
      <c r="D934" s="343">
        <f t="shared" si="14"/>
        <v>0</v>
      </c>
    </row>
    <row r="935" ht="17.1" customHeight="1" spans="1:4">
      <c r="A935" s="345" t="s">
        <v>144</v>
      </c>
      <c r="B935" s="341">
        <v>0</v>
      </c>
      <c r="C935" s="346">
        <v>0</v>
      </c>
      <c r="D935" s="343">
        <f t="shared" si="14"/>
        <v>0</v>
      </c>
    </row>
    <row r="936" ht="17.1" customHeight="1" spans="1:4">
      <c r="A936" s="345" t="s">
        <v>845</v>
      </c>
      <c r="B936" s="341">
        <v>130</v>
      </c>
      <c r="C936" s="346">
        <v>120</v>
      </c>
      <c r="D936" s="343">
        <f t="shared" si="14"/>
        <v>108.333333333333</v>
      </c>
    </row>
    <row r="937" ht="17.1" customHeight="1" spans="1:4">
      <c r="A937" s="345" t="s">
        <v>846</v>
      </c>
      <c r="B937" s="341">
        <v>0</v>
      </c>
      <c r="C937" s="346">
        <v>0</v>
      </c>
      <c r="D937" s="343">
        <f t="shared" si="14"/>
        <v>0</v>
      </c>
    </row>
    <row r="938" ht="17.1" customHeight="1" spans="1:4">
      <c r="A938" s="345" t="s">
        <v>847</v>
      </c>
      <c r="B938" s="341">
        <v>0</v>
      </c>
      <c r="C938" s="346">
        <v>0</v>
      </c>
      <c r="D938" s="343">
        <f t="shared" si="14"/>
        <v>0</v>
      </c>
    </row>
    <row r="939" ht="17.1" customHeight="1" spans="1:4">
      <c r="A939" s="345" t="s">
        <v>848</v>
      </c>
      <c r="B939" s="341">
        <v>0</v>
      </c>
      <c r="C939" s="346">
        <v>0</v>
      </c>
      <c r="D939" s="343">
        <f t="shared" si="14"/>
        <v>0</v>
      </c>
    </row>
    <row r="940" ht="17.1" customHeight="1" spans="1:4">
      <c r="A940" s="345" t="s">
        <v>849</v>
      </c>
      <c r="B940" s="341">
        <v>0</v>
      </c>
      <c r="C940" s="346">
        <v>0</v>
      </c>
      <c r="D940" s="343">
        <f t="shared" si="14"/>
        <v>0</v>
      </c>
    </row>
    <row r="941" ht="17.1" customHeight="1" spans="1:4">
      <c r="A941" s="345" t="s">
        <v>151</v>
      </c>
      <c r="B941" s="341">
        <v>0</v>
      </c>
      <c r="C941" s="346">
        <v>0</v>
      </c>
      <c r="D941" s="343">
        <f t="shared" si="14"/>
        <v>0</v>
      </c>
    </row>
    <row r="942" ht="17.1" customHeight="1" spans="1:4">
      <c r="A942" s="345" t="s">
        <v>850</v>
      </c>
      <c r="B942" s="341">
        <v>2198</v>
      </c>
      <c r="C942" s="346">
        <v>3312</v>
      </c>
      <c r="D942" s="343">
        <f t="shared" si="14"/>
        <v>66.3647342995169</v>
      </c>
    </row>
    <row r="943" ht="17.1" customHeight="1" spans="1:4">
      <c r="A943" s="340" t="s">
        <v>851</v>
      </c>
      <c r="B943" s="341">
        <f>SUM(B944:B949)</f>
        <v>7657</v>
      </c>
      <c r="C943" s="344">
        <v>8595</v>
      </c>
      <c r="D943" s="343">
        <f t="shared" si="14"/>
        <v>89.086678301338</v>
      </c>
    </row>
    <row r="944" ht="17.1" customHeight="1" spans="1:4">
      <c r="A944" s="345" t="s">
        <v>852</v>
      </c>
      <c r="B944" s="341">
        <v>2340</v>
      </c>
      <c r="C944" s="346">
        <v>2470</v>
      </c>
      <c r="D944" s="343">
        <f t="shared" si="14"/>
        <v>94.7368421052632</v>
      </c>
    </row>
    <row r="945" ht="17.1" customHeight="1" spans="1:4">
      <c r="A945" s="345" t="s">
        <v>853</v>
      </c>
      <c r="B945" s="341">
        <v>12</v>
      </c>
      <c r="C945" s="346">
        <v>0</v>
      </c>
      <c r="D945" s="343">
        <f t="shared" si="14"/>
        <v>0</v>
      </c>
    </row>
    <row r="946" ht="17.1" customHeight="1" spans="1:4">
      <c r="A946" s="345" t="s">
        <v>854</v>
      </c>
      <c r="B946" s="341">
        <v>4705</v>
      </c>
      <c r="C946" s="346">
        <v>4775</v>
      </c>
      <c r="D946" s="343">
        <f t="shared" si="14"/>
        <v>98.5340314136126</v>
      </c>
    </row>
    <row r="947" ht="17.1" customHeight="1" spans="1:4">
      <c r="A947" s="345" t="s">
        <v>855</v>
      </c>
      <c r="B947" s="341">
        <v>0</v>
      </c>
      <c r="C947" s="346">
        <v>1350</v>
      </c>
      <c r="D947" s="343">
        <f t="shared" si="14"/>
        <v>0</v>
      </c>
    </row>
    <row r="948" ht="17.1" customHeight="1" spans="1:4">
      <c r="A948" s="345" t="s">
        <v>856</v>
      </c>
      <c r="B948" s="341">
        <v>0</v>
      </c>
      <c r="C948" s="346">
        <v>0</v>
      </c>
      <c r="D948" s="343">
        <f t="shared" si="14"/>
        <v>0</v>
      </c>
    </row>
    <row r="949" ht="17.1" customHeight="1" spans="1:4">
      <c r="A949" s="345" t="s">
        <v>857</v>
      </c>
      <c r="B949" s="341">
        <v>600</v>
      </c>
      <c r="C949" s="346">
        <v>0</v>
      </c>
      <c r="D949" s="343">
        <f t="shared" si="14"/>
        <v>0</v>
      </c>
    </row>
    <row r="950" ht="17.1" customHeight="1" spans="1:4">
      <c r="A950" s="340" t="s">
        <v>858</v>
      </c>
      <c r="B950" s="341">
        <f>SUM(B951:B956)</f>
        <v>402</v>
      </c>
      <c r="C950" s="344">
        <v>376</v>
      </c>
      <c r="D950" s="343">
        <f t="shared" si="14"/>
        <v>106.914893617021</v>
      </c>
    </row>
    <row r="951" ht="17.1" customHeight="1" spans="1:4">
      <c r="A951" s="345" t="s">
        <v>859</v>
      </c>
      <c r="B951" s="341">
        <v>0</v>
      </c>
      <c r="C951" s="346">
        <v>0</v>
      </c>
      <c r="D951" s="343">
        <f t="shared" si="14"/>
        <v>0</v>
      </c>
    </row>
    <row r="952" ht="17.1" customHeight="1" spans="1:4">
      <c r="A952" s="345" t="s">
        <v>860</v>
      </c>
      <c r="B952" s="341">
        <v>0</v>
      </c>
      <c r="C952" s="346">
        <v>0</v>
      </c>
      <c r="D952" s="343">
        <f t="shared" si="14"/>
        <v>0</v>
      </c>
    </row>
    <row r="953" ht="17.1" customHeight="1" spans="1:4">
      <c r="A953" s="345" t="s">
        <v>861</v>
      </c>
      <c r="B953" s="341">
        <v>177</v>
      </c>
      <c r="C953" s="346">
        <v>185</v>
      </c>
      <c r="D953" s="343">
        <f t="shared" si="14"/>
        <v>95.6756756756757</v>
      </c>
    </row>
    <row r="954" ht="17.1" customHeight="1" spans="1:4">
      <c r="A954" s="345" t="s">
        <v>862</v>
      </c>
      <c r="B954" s="341">
        <v>0</v>
      </c>
      <c r="C954" s="346">
        <v>-12</v>
      </c>
      <c r="D954" s="343">
        <f t="shared" si="14"/>
        <v>0</v>
      </c>
    </row>
    <row r="955" ht="17.1" customHeight="1" spans="1:4">
      <c r="A955" s="345" t="s">
        <v>863</v>
      </c>
      <c r="B955" s="341">
        <v>0</v>
      </c>
      <c r="C955" s="346">
        <v>0</v>
      </c>
      <c r="D955" s="343">
        <f t="shared" si="14"/>
        <v>0</v>
      </c>
    </row>
    <row r="956" ht="17.1" customHeight="1" spans="1:4">
      <c r="A956" s="345" t="s">
        <v>864</v>
      </c>
      <c r="B956" s="341">
        <v>225</v>
      </c>
      <c r="C956" s="346">
        <v>203</v>
      </c>
      <c r="D956" s="343">
        <f t="shared" si="14"/>
        <v>110.837438423645</v>
      </c>
    </row>
    <row r="957" ht="17.1" customHeight="1" spans="1:4">
      <c r="A957" s="340" t="s">
        <v>865</v>
      </c>
      <c r="B957" s="341">
        <f>SUM(B958:B959)</f>
        <v>0</v>
      </c>
      <c r="C957" s="344">
        <v>0</v>
      </c>
      <c r="D957" s="343">
        <f t="shared" si="14"/>
        <v>0</v>
      </c>
    </row>
    <row r="958" ht="17.1" customHeight="1" spans="1:4">
      <c r="A958" s="345" t="s">
        <v>866</v>
      </c>
      <c r="B958" s="341">
        <v>0</v>
      </c>
      <c r="C958" s="346">
        <v>0</v>
      </c>
      <c r="D958" s="343">
        <f t="shared" si="14"/>
        <v>0</v>
      </c>
    </row>
    <row r="959" ht="17.1" customHeight="1" spans="1:4">
      <c r="A959" s="345" t="s">
        <v>867</v>
      </c>
      <c r="B959" s="341">
        <v>0</v>
      </c>
      <c r="C959" s="346">
        <v>0</v>
      </c>
      <c r="D959" s="343">
        <f t="shared" si="14"/>
        <v>0</v>
      </c>
    </row>
    <row r="960" ht="17.1" customHeight="1" spans="1:4">
      <c r="A960" s="340" t="s">
        <v>868</v>
      </c>
      <c r="B960" s="341">
        <f>SUM(B961:B962)</f>
        <v>4463</v>
      </c>
      <c r="C960" s="344">
        <v>1448</v>
      </c>
      <c r="D960" s="343">
        <f t="shared" si="14"/>
        <v>308.218232044199</v>
      </c>
    </row>
    <row r="961" ht="17.1" customHeight="1" spans="1:4">
      <c r="A961" s="345" t="s">
        <v>869</v>
      </c>
      <c r="B961" s="341">
        <v>0</v>
      </c>
      <c r="C961" s="346">
        <v>0</v>
      </c>
      <c r="D961" s="343">
        <f t="shared" si="14"/>
        <v>0</v>
      </c>
    </row>
    <row r="962" ht="17.1" customHeight="1" spans="1:4">
      <c r="A962" s="345" t="s">
        <v>870</v>
      </c>
      <c r="B962" s="341">
        <v>4463</v>
      </c>
      <c r="C962" s="346">
        <v>1448</v>
      </c>
      <c r="D962" s="343">
        <f t="shared" si="14"/>
        <v>308.218232044199</v>
      </c>
    </row>
    <row r="963" ht="17.1" customHeight="1" spans="1:4">
      <c r="A963" s="340" t="s">
        <v>871</v>
      </c>
      <c r="B963" s="341">
        <f>B964+B987+B997+B1007+B1012+B1019+B1024</f>
        <v>9542</v>
      </c>
      <c r="C963" s="342">
        <v>18556</v>
      </c>
      <c r="D963" s="343">
        <f t="shared" si="14"/>
        <v>51.4227204138823</v>
      </c>
    </row>
    <row r="964" ht="17.1" customHeight="1" spans="1:4">
      <c r="A964" s="340" t="s">
        <v>872</v>
      </c>
      <c r="B964" s="341">
        <f>SUM(B965:B986)</f>
        <v>8817</v>
      </c>
      <c r="C964" s="344">
        <v>16338</v>
      </c>
      <c r="D964" s="343">
        <f t="shared" si="14"/>
        <v>53.9662137348513</v>
      </c>
    </row>
    <row r="965" ht="17.1" customHeight="1" spans="1:4">
      <c r="A965" s="345" t="s">
        <v>142</v>
      </c>
      <c r="B965" s="341">
        <v>868</v>
      </c>
      <c r="C965" s="346">
        <v>820</v>
      </c>
      <c r="D965" s="343">
        <f t="shared" si="14"/>
        <v>105.853658536585</v>
      </c>
    </row>
    <row r="966" ht="17.1" customHeight="1" spans="1:4">
      <c r="A966" s="345" t="s">
        <v>143</v>
      </c>
      <c r="B966" s="341">
        <v>0</v>
      </c>
      <c r="C966" s="346">
        <v>0</v>
      </c>
      <c r="D966" s="343">
        <f t="shared" ref="D966:D1029" si="15">IFERROR(B966/C966*100,)</f>
        <v>0</v>
      </c>
    </row>
    <row r="967" ht="17.1" customHeight="1" spans="1:4">
      <c r="A967" s="345" t="s">
        <v>144</v>
      </c>
      <c r="B967" s="341">
        <v>0</v>
      </c>
      <c r="C967" s="346">
        <v>0</v>
      </c>
      <c r="D967" s="343">
        <f t="shared" si="15"/>
        <v>0</v>
      </c>
    </row>
    <row r="968" ht="17.1" customHeight="1" spans="1:4">
      <c r="A968" s="345" t="s">
        <v>873</v>
      </c>
      <c r="B968" s="341">
        <v>0</v>
      </c>
      <c r="C968" s="346">
        <v>68</v>
      </c>
      <c r="D968" s="343">
        <f t="shared" si="15"/>
        <v>0</v>
      </c>
    </row>
    <row r="969" ht="17.1" customHeight="1" spans="1:4">
      <c r="A969" s="345" t="s">
        <v>874</v>
      </c>
      <c r="B969" s="341">
        <v>549</v>
      </c>
      <c r="C969" s="346">
        <v>454</v>
      </c>
      <c r="D969" s="343">
        <f t="shared" si="15"/>
        <v>120.925110132159</v>
      </c>
    </row>
    <row r="970" ht="17.1" customHeight="1" spans="1:4">
      <c r="A970" s="345" t="s">
        <v>875</v>
      </c>
      <c r="B970" s="341">
        <v>0</v>
      </c>
      <c r="C970" s="346">
        <v>0</v>
      </c>
      <c r="D970" s="343">
        <f t="shared" si="15"/>
        <v>0</v>
      </c>
    </row>
    <row r="971" ht="17.1" customHeight="1" spans="1:4">
      <c r="A971" s="345" t="s">
        <v>876</v>
      </c>
      <c r="B971" s="341">
        <v>32</v>
      </c>
      <c r="C971" s="346">
        <v>0</v>
      </c>
      <c r="D971" s="343">
        <f t="shared" si="15"/>
        <v>0</v>
      </c>
    </row>
    <row r="972" ht="17.1" customHeight="1" spans="1:4">
      <c r="A972" s="345" t="s">
        <v>877</v>
      </c>
      <c r="B972" s="341">
        <v>0</v>
      </c>
      <c r="C972" s="346">
        <v>0</v>
      </c>
      <c r="D972" s="343">
        <f t="shared" si="15"/>
        <v>0</v>
      </c>
    </row>
    <row r="973" ht="17.1" customHeight="1" spans="1:4">
      <c r="A973" s="345" t="s">
        <v>878</v>
      </c>
      <c r="B973" s="341">
        <v>0</v>
      </c>
      <c r="C973" s="346">
        <v>0</v>
      </c>
      <c r="D973" s="343">
        <f t="shared" si="15"/>
        <v>0</v>
      </c>
    </row>
    <row r="974" ht="17.1" customHeight="1" spans="1:4">
      <c r="A974" s="345" t="s">
        <v>879</v>
      </c>
      <c r="B974" s="341">
        <v>0</v>
      </c>
      <c r="C974" s="346">
        <v>0</v>
      </c>
      <c r="D974" s="343">
        <f t="shared" si="15"/>
        <v>0</v>
      </c>
    </row>
    <row r="975" ht="17.1" customHeight="1" spans="1:4">
      <c r="A975" s="345" t="s">
        <v>880</v>
      </c>
      <c r="B975" s="341">
        <v>105</v>
      </c>
      <c r="C975" s="346">
        <v>105</v>
      </c>
      <c r="D975" s="343">
        <f t="shared" si="15"/>
        <v>100</v>
      </c>
    </row>
    <row r="976" ht="17.1" customHeight="1" spans="1:4">
      <c r="A976" s="345" t="s">
        <v>881</v>
      </c>
      <c r="B976" s="341">
        <v>0</v>
      </c>
      <c r="C976" s="346">
        <v>0</v>
      </c>
      <c r="D976" s="343">
        <f t="shared" si="15"/>
        <v>0</v>
      </c>
    </row>
    <row r="977" ht="17.1" customHeight="1" spans="1:4">
      <c r="A977" s="345" t="s">
        <v>882</v>
      </c>
      <c r="B977" s="341">
        <v>0</v>
      </c>
      <c r="C977" s="346">
        <v>0</v>
      </c>
      <c r="D977" s="343">
        <f t="shared" si="15"/>
        <v>0</v>
      </c>
    </row>
    <row r="978" ht="17.1" customHeight="1" spans="1:4">
      <c r="A978" s="345" t="s">
        <v>883</v>
      </c>
      <c r="B978" s="341">
        <v>0</v>
      </c>
      <c r="C978" s="346">
        <v>0</v>
      </c>
      <c r="D978" s="343">
        <f t="shared" si="15"/>
        <v>0</v>
      </c>
    </row>
    <row r="979" ht="17.1" customHeight="1" spans="1:4">
      <c r="A979" s="345" t="s">
        <v>884</v>
      </c>
      <c r="B979" s="341">
        <v>0</v>
      </c>
      <c r="C979" s="346">
        <v>0</v>
      </c>
      <c r="D979" s="343">
        <f t="shared" si="15"/>
        <v>0</v>
      </c>
    </row>
    <row r="980" ht="17.1" customHeight="1" spans="1:4">
      <c r="A980" s="345" t="s">
        <v>885</v>
      </c>
      <c r="B980" s="341">
        <v>0</v>
      </c>
      <c r="C980" s="346">
        <v>0</v>
      </c>
      <c r="D980" s="343">
        <f t="shared" si="15"/>
        <v>0</v>
      </c>
    </row>
    <row r="981" ht="17.1" customHeight="1" spans="1:4">
      <c r="A981" s="345" t="s">
        <v>886</v>
      </c>
      <c r="B981" s="341">
        <v>0</v>
      </c>
      <c r="C981" s="346">
        <v>0</v>
      </c>
      <c r="D981" s="343">
        <f t="shared" si="15"/>
        <v>0</v>
      </c>
    </row>
    <row r="982" ht="17.1" customHeight="1" spans="1:4">
      <c r="A982" s="345" t="s">
        <v>887</v>
      </c>
      <c r="B982" s="341">
        <v>0</v>
      </c>
      <c r="C982" s="346">
        <v>0</v>
      </c>
      <c r="D982" s="343">
        <f t="shared" si="15"/>
        <v>0</v>
      </c>
    </row>
    <row r="983" ht="17.1" customHeight="1" spans="1:4">
      <c r="A983" s="345" t="s">
        <v>888</v>
      </c>
      <c r="B983" s="341">
        <v>0</v>
      </c>
      <c r="C983" s="346">
        <v>0</v>
      </c>
      <c r="D983" s="343">
        <f t="shared" si="15"/>
        <v>0</v>
      </c>
    </row>
    <row r="984" ht="17.1" customHeight="1" spans="1:4">
      <c r="A984" s="345" t="s">
        <v>889</v>
      </c>
      <c r="B984" s="341">
        <v>0</v>
      </c>
      <c r="C984" s="346">
        <v>0</v>
      </c>
      <c r="D984" s="343">
        <f t="shared" si="15"/>
        <v>0</v>
      </c>
    </row>
    <row r="985" ht="17.1" customHeight="1" spans="1:4">
      <c r="A985" s="345" t="s">
        <v>890</v>
      </c>
      <c r="B985" s="341">
        <v>0</v>
      </c>
      <c r="C985" s="346">
        <v>0</v>
      </c>
      <c r="D985" s="343">
        <f t="shared" si="15"/>
        <v>0</v>
      </c>
    </row>
    <row r="986" ht="17.1" customHeight="1" spans="1:4">
      <c r="A986" s="345" t="s">
        <v>891</v>
      </c>
      <c r="B986" s="341">
        <v>7263</v>
      </c>
      <c r="C986" s="346">
        <v>14891</v>
      </c>
      <c r="D986" s="343">
        <f t="shared" si="15"/>
        <v>48.7744275065476</v>
      </c>
    </row>
    <row r="987" ht="17.1" customHeight="1" spans="1:4">
      <c r="A987" s="340" t="s">
        <v>892</v>
      </c>
      <c r="B987" s="341">
        <f>SUM(B988:B996)</f>
        <v>0</v>
      </c>
      <c r="C987" s="344">
        <v>0</v>
      </c>
      <c r="D987" s="343">
        <f t="shared" si="15"/>
        <v>0</v>
      </c>
    </row>
    <row r="988" ht="17.1" customHeight="1" spans="1:4">
      <c r="A988" s="345" t="s">
        <v>142</v>
      </c>
      <c r="B988" s="341">
        <v>0</v>
      </c>
      <c r="C988" s="346">
        <v>0</v>
      </c>
      <c r="D988" s="343">
        <f t="shared" si="15"/>
        <v>0</v>
      </c>
    </row>
    <row r="989" ht="17.1" customHeight="1" spans="1:4">
      <c r="A989" s="345" t="s">
        <v>143</v>
      </c>
      <c r="B989" s="341">
        <v>0</v>
      </c>
      <c r="C989" s="346">
        <v>0</v>
      </c>
      <c r="D989" s="343">
        <f t="shared" si="15"/>
        <v>0</v>
      </c>
    </row>
    <row r="990" ht="17.1" customHeight="1" spans="1:4">
      <c r="A990" s="345" t="s">
        <v>144</v>
      </c>
      <c r="B990" s="341">
        <v>0</v>
      </c>
      <c r="C990" s="346">
        <v>0</v>
      </c>
      <c r="D990" s="343">
        <f t="shared" si="15"/>
        <v>0</v>
      </c>
    </row>
    <row r="991" ht="17.1" customHeight="1" spans="1:4">
      <c r="A991" s="345" t="s">
        <v>893</v>
      </c>
      <c r="B991" s="341">
        <v>0</v>
      </c>
      <c r="C991" s="346">
        <v>0</v>
      </c>
      <c r="D991" s="343">
        <f t="shared" si="15"/>
        <v>0</v>
      </c>
    </row>
    <row r="992" ht="17.1" customHeight="1" spans="1:4">
      <c r="A992" s="345" t="s">
        <v>894</v>
      </c>
      <c r="B992" s="341">
        <v>0</v>
      </c>
      <c r="C992" s="346">
        <v>0</v>
      </c>
      <c r="D992" s="343">
        <f t="shared" si="15"/>
        <v>0</v>
      </c>
    </row>
    <row r="993" ht="17.1" customHeight="1" spans="1:4">
      <c r="A993" s="345" t="s">
        <v>895</v>
      </c>
      <c r="B993" s="341">
        <v>0</v>
      </c>
      <c r="C993" s="346">
        <v>0</v>
      </c>
      <c r="D993" s="343">
        <f t="shared" si="15"/>
        <v>0</v>
      </c>
    </row>
    <row r="994" ht="17.1" customHeight="1" spans="1:4">
      <c r="A994" s="345" t="s">
        <v>896</v>
      </c>
      <c r="B994" s="341">
        <v>0</v>
      </c>
      <c r="C994" s="346">
        <v>0</v>
      </c>
      <c r="D994" s="343">
        <f t="shared" si="15"/>
        <v>0</v>
      </c>
    </row>
    <row r="995" ht="17.1" customHeight="1" spans="1:4">
      <c r="A995" s="345" t="s">
        <v>897</v>
      </c>
      <c r="B995" s="341">
        <v>0</v>
      </c>
      <c r="C995" s="346">
        <v>0</v>
      </c>
      <c r="D995" s="343">
        <f t="shared" si="15"/>
        <v>0</v>
      </c>
    </row>
    <row r="996" ht="17.1" customHeight="1" spans="1:4">
      <c r="A996" s="345" t="s">
        <v>898</v>
      </c>
      <c r="B996" s="341">
        <v>0</v>
      </c>
      <c r="C996" s="346">
        <v>0</v>
      </c>
      <c r="D996" s="343">
        <f t="shared" si="15"/>
        <v>0</v>
      </c>
    </row>
    <row r="997" ht="17.1" customHeight="1" spans="1:4">
      <c r="A997" s="340" t="s">
        <v>899</v>
      </c>
      <c r="B997" s="341">
        <f>SUM(B998:B1006)</f>
        <v>0</v>
      </c>
      <c r="C997" s="344">
        <v>0</v>
      </c>
      <c r="D997" s="343">
        <f t="shared" si="15"/>
        <v>0</v>
      </c>
    </row>
    <row r="998" ht="17.1" customHeight="1" spans="1:4">
      <c r="A998" s="345" t="s">
        <v>142</v>
      </c>
      <c r="B998" s="341">
        <v>0</v>
      </c>
      <c r="C998" s="346">
        <v>0</v>
      </c>
      <c r="D998" s="343">
        <f t="shared" si="15"/>
        <v>0</v>
      </c>
    </row>
    <row r="999" ht="17.1" customHeight="1" spans="1:4">
      <c r="A999" s="345" t="s">
        <v>143</v>
      </c>
      <c r="B999" s="341">
        <v>0</v>
      </c>
      <c r="C999" s="346">
        <v>0</v>
      </c>
      <c r="D999" s="343">
        <f t="shared" si="15"/>
        <v>0</v>
      </c>
    </row>
    <row r="1000" ht="17.1" customHeight="1" spans="1:4">
      <c r="A1000" s="345" t="s">
        <v>144</v>
      </c>
      <c r="B1000" s="341">
        <v>0</v>
      </c>
      <c r="C1000" s="346">
        <v>0</v>
      </c>
      <c r="D1000" s="343">
        <f t="shared" si="15"/>
        <v>0</v>
      </c>
    </row>
    <row r="1001" ht="17.1" customHeight="1" spans="1:4">
      <c r="A1001" s="345" t="s">
        <v>900</v>
      </c>
      <c r="B1001" s="341">
        <v>0</v>
      </c>
      <c r="C1001" s="346">
        <v>0</v>
      </c>
      <c r="D1001" s="343">
        <f t="shared" si="15"/>
        <v>0</v>
      </c>
    </row>
    <row r="1002" ht="17.1" customHeight="1" spans="1:4">
      <c r="A1002" s="345" t="s">
        <v>901</v>
      </c>
      <c r="B1002" s="341">
        <v>0</v>
      </c>
      <c r="C1002" s="346">
        <v>0</v>
      </c>
      <c r="D1002" s="343">
        <f t="shared" si="15"/>
        <v>0</v>
      </c>
    </row>
    <row r="1003" ht="17.1" customHeight="1" spans="1:4">
      <c r="A1003" s="345" t="s">
        <v>902</v>
      </c>
      <c r="B1003" s="341">
        <v>0</v>
      </c>
      <c r="C1003" s="346">
        <v>0</v>
      </c>
      <c r="D1003" s="343">
        <f t="shared" si="15"/>
        <v>0</v>
      </c>
    </row>
    <row r="1004" ht="17.1" customHeight="1" spans="1:4">
      <c r="A1004" s="345" t="s">
        <v>903</v>
      </c>
      <c r="B1004" s="341">
        <v>0</v>
      </c>
      <c r="C1004" s="346">
        <v>0</v>
      </c>
      <c r="D1004" s="343">
        <f t="shared" si="15"/>
        <v>0</v>
      </c>
    </row>
    <row r="1005" ht="17.1" customHeight="1" spans="1:4">
      <c r="A1005" s="345" t="s">
        <v>904</v>
      </c>
      <c r="B1005" s="341">
        <v>0</v>
      </c>
      <c r="C1005" s="346">
        <v>0</v>
      </c>
      <c r="D1005" s="343">
        <f t="shared" si="15"/>
        <v>0</v>
      </c>
    </row>
    <row r="1006" ht="17.1" customHeight="1" spans="1:4">
      <c r="A1006" s="345" t="s">
        <v>905</v>
      </c>
      <c r="B1006" s="341">
        <v>0</v>
      </c>
      <c r="C1006" s="346">
        <v>0</v>
      </c>
      <c r="D1006" s="343">
        <f t="shared" si="15"/>
        <v>0</v>
      </c>
    </row>
    <row r="1007" ht="17.1" customHeight="1" spans="1:4">
      <c r="A1007" s="340" t="s">
        <v>906</v>
      </c>
      <c r="B1007" s="341">
        <f>SUM(B1008:B1011)</f>
        <v>0</v>
      </c>
      <c r="C1007" s="344">
        <v>360</v>
      </c>
      <c r="D1007" s="343">
        <f t="shared" si="15"/>
        <v>0</v>
      </c>
    </row>
    <row r="1008" ht="17.1" customHeight="1" spans="1:4">
      <c r="A1008" s="345" t="s">
        <v>907</v>
      </c>
      <c r="B1008" s="341">
        <v>0</v>
      </c>
      <c r="C1008" s="346">
        <v>0</v>
      </c>
      <c r="D1008" s="343">
        <f t="shared" si="15"/>
        <v>0</v>
      </c>
    </row>
    <row r="1009" ht="17.1" customHeight="1" spans="1:4">
      <c r="A1009" s="345" t="s">
        <v>908</v>
      </c>
      <c r="B1009" s="341">
        <v>0</v>
      </c>
      <c r="C1009" s="346">
        <v>0</v>
      </c>
      <c r="D1009" s="343">
        <f t="shared" si="15"/>
        <v>0</v>
      </c>
    </row>
    <row r="1010" ht="17.1" customHeight="1" spans="1:4">
      <c r="A1010" s="345" t="s">
        <v>909</v>
      </c>
      <c r="B1010" s="341">
        <v>0</v>
      </c>
      <c r="C1010" s="346">
        <v>0</v>
      </c>
      <c r="D1010" s="343">
        <f t="shared" si="15"/>
        <v>0</v>
      </c>
    </row>
    <row r="1011" ht="17.1" customHeight="1" spans="1:4">
      <c r="A1011" s="345" t="s">
        <v>910</v>
      </c>
      <c r="B1011" s="341">
        <v>0</v>
      </c>
      <c r="C1011" s="346">
        <v>360</v>
      </c>
      <c r="D1011" s="343">
        <f t="shared" si="15"/>
        <v>0</v>
      </c>
    </row>
    <row r="1012" ht="17.1" customHeight="1" spans="1:4">
      <c r="A1012" s="340" t="s">
        <v>911</v>
      </c>
      <c r="B1012" s="341">
        <f>SUM(B1013:B1018)</f>
        <v>0</v>
      </c>
      <c r="C1012" s="344">
        <v>0</v>
      </c>
      <c r="D1012" s="343">
        <f t="shared" si="15"/>
        <v>0</v>
      </c>
    </row>
    <row r="1013" ht="17.1" customHeight="1" spans="1:4">
      <c r="A1013" s="345" t="s">
        <v>142</v>
      </c>
      <c r="B1013" s="341">
        <v>0</v>
      </c>
      <c r="C1013" s="346">
        <v>0</v>
      </c>
      <c r="D1013" s="343">
        <f t="shared" si="15"/>
        <v>0</v>
      </c>
    </row>
    <row r="1014" ht="17.1" customHeight="1" spans="1:4">
      <c r="A1014" s="345" t="s">
        <v>143</v>
      </c>
      <c r="B1014" s="341">
        <v>0</v>
      </c>
      <c r="C1014" s="346">
        <v>0</v>
      </c>
      <c r="D1014" s="343">
        <f t="shared" si="15"/>
        <v>0</v>
      </c>
    </row>
    <row r="1015" ht="17.1" customHeight="1" spans="1:4">
      <c r="A1015" s="345" t="s">
        <v>144</v>
      </c>
      <c r="B1015" s="341">
        <v>0</v>
      </c>
      <c r="C1015" s="346">
        <v>0</v>
      </c>
      <c r="D1015" s="343">
        <f t="shared" si="15"/>
        <v>0</v>
      </c>
    </row>
    <row r="1016" ht="17.1" customHeight="1" spans="1:4">
      <c r="A1016" s="345" t="s">
        <v>897</v>
      </c>
      <c r="B1016" s="341">
        <v>0</v>
      </c>
      <c r="C1016" s="346">
        <v>0</v>
      </c>
      <c r="D1016" s="343">
        <f t="shared" si="15"/>
        <v>0</v>
      </c>
    </row>
    <row r="1017" ht="17.1" customHeight="1" spans="1:4">
      <c r="A1017" s="345" t="s">
        <v>912</v>
      </c>
      <c r="B1017" s="341">
        <v>0</v>
      </c>
      <c r="C1017" s="346">
        <v>0</v>
      </c>
      <c r="D1017" s="343">
        <f t="shared" si="15"/>
        <v>0</v>
      </c>
    </row>
    <row r="1018" ht="17.1" customHeight="1" spans="1:4">
      <c r="A1018" s="345" t="s">
        <v>913</v>
      </c>
      <c r="B1018" s="341">
        <v>0</v>
      </c>
      <c r="C1018" s="346">
        <v>0</v>
      </c>
      <c r="D1018" s="343">
        <f t="shared" si="15"/>
        <v>0</v>
      </c>
    </row>
    <row r="1019" ht="17.1" customHeight="1" spans="1:4">
      <c r="A1019" s="340" t="s">
        <v>914</v>
      </c>
      <c r="B1019" s="341">
        <f>SUM(B1020:B1023)</f>
        <v>0</v>
      </c>
      <c r="C1019" s="344">
        <v>1500</v>
      </c>
      <c r="D1019" s="343">
        <f t="shared" si="15"/>
        <v>0</v>
      </c>
    </row>
    <row r="1020" ht="17.1" customHeight="1" spans="1:4">
      <c r="A1020" s="345" t="s">
        <v>915</v>
      </c>
      <c r="B1020" s="341">
        <v>0</v>
      </c>
      <c r="C1020" s="346">
        <v>1500</v>
      </c>
      <c r="D1020" s="343">
        <f t="shared" si="15"/>
        <v>0</v>
      </c>
    </row>
    <row r="1021" ht="17.1" customHeight="1" spans="1:4">
      <c r="A1021" s="345" t="s">
        <v>916</v>
      </c>
      <c r="B1021" s="341">
        <v>0</v>
      </c>
      <c r="C1021" s="346">
        <v>0</v>
      </c>
      <c r="D1021" s="343">
        <f t="shared" si="15"/>
        <v>0</v>
      </c>
    </row>
    <row r="1022" ht="17.1" customHeight="1" spans="1:4">
      <c r="A1022" s="345" t="s">
        <v>917</v>
      </c>
      <c r="B1022" s="341">
        <v>0</v>
      </c>
      <c r="C1022" s="346">
        <v>0</v>
      </c>
      <c r="D1022" s="343">
        <f t="shared" si="15"/>
        <v>0</v>
      </c>
    </row>
    <row r="1023" ht="17.1" customHeight="1" spans="1:4">
      <c r="A1023" s="345" t="s">
        <v>918</v>
      </c>
      <c r="B1023" s="341">
        <v>0</v>
      </c>
      <c r="C1023" s="346">
        <v>0</v>
      </c>
      <c r="D1023" s="343">
        <f t="shared" si="15"/>
        <v>0</v>
      </c>
    </row>
    <row r="1024" ht="17.1" customHeight="1" spans="1:4">
      <c r="A1024" s="340" t="s">
        <v>919</v>
      </c>
      <c r="B1024" s="341">
        <f>SUM(B1025:B1026)</f>
        <v>725</v>
      </c>
      <c r="C1024" s="344">
        <v>358</v>
      </c>
      <c r="D1024" s="343">
        <f t="shared" si="15"/>
        <v>202.513966480447</v>
      </c>
    </row>
    <row r="1025" ht="17.1" customHeight="1" spans="1:4">
      <c r="A1025" s="345" t="s">
        <v>920</v>
      </c>
      <c r="B1025" s="341">
        <v>68</v>
      </c>
      <c r="C1025" s="346">
        <v>0</v>
      </c>
      <c r="D1025" s="343">
        <f t="shared" si="15"/>
        <v>0</v>
      </c>
    </row>
    <row r="1026" ht="17.1" customHeight="1" spans="1:4">
      <c r="A1026" s="345" t="s">
        <v>921</v>
      </c>
      <c r="B1026" s="341">
        <v>657</v>
      </c>
      <c r="C1026" s="346">
        <v>358</v>
      </c>
      <c r="D1026" s="343">
        <f t="shared" si="15"/>
        <v>183.519553072626</v>
      </c>
    </row>
    <row r="1027" ht="17.1" customHeight="1" spans="1:4">
      <c r="A1027" s="340" t="s">
        <v>922</v>
      </c>
      <c r="B1027" s="341">
        <f>B1028+B1038+B1054+B1059+B1070+B1077+B1085</f>
        <v>28866</v>
      </c>
      <c r="C1027" s="342">
        <v>33536</v>
      </c>
      <c r="D1027" s="343">
        <f t="shared" si="15"/>
        <v>86.0746660305344</v>
      </c>
    </row>
    <row r="1028" ht="17.1" customHeight="1" spans="1:4">
      <c r="A1028" s="340" t="s">
        <v>923</v>
      </c>
      <c r="B1028" s="341">
        <f>SUM(B1029:B1037)</f>
        <v>0</v>
      </c>
      <c r="C1028" s="344">
        <v>0</v>
      </c>
      <c r="D1028" s="343">
        <f t="shared" si="15"/>
        <v>0</v>
      </c>
    </row>
    <row r="1029" ht="17.1" customHeight="1" spans="1:4">
      <c r="A1029" s="345" t="s">
        <v>142</v>
      </c>
      <c r="B1029" s="341">
        <v>0</v>
      </c>
      <c r="C1029" s="346">
        <v>0</v>
      </c>
      <c r="D1029" s="343">
        <f t="shared" si="15"/>
        <v>0</v>
      </c>
    </row>
    <row r="1030" ht="17.1" customHeight="1" spans="1:4">
      <c r="A1030" s="345" t="s">
        <v>143</v>
      </c>
      <c r="B1030" s="341">
        <v>0</v>
      </c>
      <c r="C1030" s="346">
        <v>0</v>
      </c>
      <c r="D1030" s="343">
        <f t="shared" ref="D1030:D1093" si="16">IFERROR(B1030/C1030*100,)</f>
        <v>0</v>
      </c>
    </row>
    <row r="1031" ht="17.1" customHeight="1" spans="1:4">
      <c r="A1031" s="345" t="s">
        <v>144</v>
      </c>
      <c r="B1031" s="341">
        <v>0</v>
      </c>
      <c r="C1031" s="346">
        <v>0</v>
      </c>
      <c r="D1031" s="343">
        <f t="shared" si="16"/>
        <v>0</v>
      </c>
    </row>
    <row r="1032" ht="17.1" customHeight="1" spans="1:4">
      <c r="A1032" s="345" t="s">
        <v>924</v>
      </c>
      <c r="B1032" s="341">
        <v>0</v>
      </c>
      <c r="C1032" s="346">
        <v>0</v>
      </c>
      <c r="D1032" s="343">
        <f t="shared" si="16"/>
        <v>0</v>
      </c>
    </row>
    <row r="1033" ht="17.1" customHeight="1" spans="1:4">
      <c r="A1033" s="345" t="s">
        <v>925</v>
      </c>
      <c r="B1033" s="341">
        <v>0</v>
      </c>
      <c r="C1033" s="346">
        <v>0</v>
      </c>
      <c r="D1033" s="343">
        <f t="shared" si="16"/>
        <v>0</v>
      </c>
    </row>
    <row r="1034" ht="17.1" customHeight="1" spans="1:4">
      <c r="A1034" s="345" t="s">
        <v>926</v>
      </c>
      <c r="B1034" s="341">
        <v>0</v>
      </c>
      <c r="C1034" s="346">
        <v>0</v>
      </c>
      <c r="D1034" s="343">
        <f t="shared" si="16"/>
        <v>0</v>
      </c>
    </row>
    <row r="1035" ht="17.1" customHeight="1" spans="1:4">
      <c r="A1035" s="345" t="s">
        <v>927</v>
      </c>
      <c r="B1035" s="341">
        <v>0</v>
      </c>
      <c r="C1035" s="346">
        <v>0</v>
      </c>
      <c r="D1035" s="343">
        <f t="shared" si="16"/>
        <v>0</v>
      </c>
    </row>
    <row r="1036" ht="17.1" customHeight="1" spans="1:4">
      <c r="A1036" s="345" t="s">
        <v>928</v>
      </c>
      <c r="B1036" s="341">
        <v>0</v>
      </c>
      <c r="C1036" s="346">
        <v>0</v>
      </c>
      <c r="D1036" s="343">
        <f t="shared" si="16"/>
        <v>0</v>
      </c>
    </row>
    <row r="1037" ht="17.1" customHeight="1" spans="1:4">
      <c r="A1037" s="345" t="s">
        <v>929</v>
      </c>
      <c r="B1037" s="341">
        <v>0</v>
      </c>
      <c r="C1037" s="346">
        <v>0</v>
      </c>
      <c r="D1037" s="343">
        <f t="shared" si="16"/>
        <v>0</v>
      </c>
    </row>
    <row r="1038" ht="17.1" customHeight="1" spans="1:4">
      <c r="A1038" s="340" t="s">
        <v>930</v>
      </c>
      <c r="B1038" s="341">
        <f>SUM(B1039:B1053)</f>
        <v>0</v>
      </c>
      <c r="C1038" s="344">
        <v>0</v>
      </c>
      <c r="D1038" s="343">
        <f t="shared" si="16"/>
        <v>0</v>
      </c>
    </row>
    <row r="1039" ht="17.1" customHeight="1" spans="1:4">
      <c r="A1039" s="345" t="s">
        <v>142</v>
      </c>
      <c r="B1039" s="341">
        <v>0</v>
      </c>
      <c r="C1039" s="346">
        <v>0</v>
      </c>
      <c r="D1039" s="343">
        <f t="shared" si="16"/>
        <v>0</v>
      </c>
    </row>
    <row r="1040" ht="17.1" customHeight="1" spans="1:4">
      <c r="A1040" s="345" t="s">
        <v>143</v>
      </c>
      <c r="B1040" s="341">
        <v>0</v>
      </c>
      <c r="C1040" s="346">
        <v>0</v>
      </c>
      <c r="D1040" s="343">
        <f t="shared" si="16"/>
        <v>0</v>
      </c>
    </row>
    <row r="1041" ht="17.1" customHeight="1" spans="1:4">
      <c r="A1041" s="345" t="s">
        <v>144</v>
      </c>
      <c r="B1041" s="341">
        <v>0</v>
      </c>
      <c r="C1041" s="346">
        <v>0</v>
      </c>
      <c r="D1041" s="343">
        <f t="shared" si="16"/>
        <v>0</v>
      </c>
    </row>
    <row r="1042" ht="17.1" customHeight="1" spans="1:4">
      <c r="A1042" s="345" t="s">
        <v>931</v>
      </c>
      <c r="B1042" s="341">
        <v>0</v>
      </c>
      <c r="C1042" s="346">
        <v>0</v>
      </c>
      <c r="D1042" s="343">
        <f t="shared" si="16"/>
        <v>0</v>
      </c>
    </row>
    <row r="1043" ht="17.1" customHeight="1" spans="1:4">
      <c r="A1043" s="345" t="s">
        <v>932</v>
      </c>
      <c r="B1043" s="341">
        <v>0</v>
      </c>
      <c r="C1043" s="346">
        <v>0</v>
      </c>
      <c r="D1043" s="343">
        <f t="shared" si="16"/>
        <v>0</v>
      </c>
    </row>
    <row r="1044" ht="17.1" customHeight="1" spans="1:4">
      <c r="A1044" s="345" t="s">
        <v>933</v>
      </c>
      <c r="B1044" s="341">
        <v>0</v>
      </c>
      <c r="C1044" s="346">
        <v>0</v>
      </c>
      <c r="D1044" s="343">
        <f t="shared" si="16"/>
        <v>0</v>
      </c>
    </row>
    <row r="1045" ht="17.1" customHeight="1" spans="1:4">
      <c r="A1045" s="345" t="s">
        <v>934</v>
      </c>
      <c r="B1045" s="341">
        <v>0</v>
      </c>
      <c r="C1045" s="346">
        <v>0</v>
      </c>
      <c r="D1045" s="343">
        <f t="shared" si="16"/>
        <v>0</v>
      </c>
    </row>
    <row r="1046" ht="17.1" customHeight="1" spans="1:4">
      <c r="A1046" s="345" t="s">
        <v>935</v>
      </c>
      <c r="B1046" s="341">
        <v>0</v>
      </c>
      <c r="C1046" s="346">
        <v>0</v>
      </c>
      <c r="D1046" s="343">
        <f t="shared" si="16"/>
        <v>0</v>
      </c>
    </row>
    <row r="1047" ht="17.1" customHeight="1" spans="1:4">
      <c r="A1047" s="345" t="s">
        <v>936</v>
      </c>
      <c r="B1047" s="341">
        <v>0</v>
      </c>
      <c r="C1047" s="346">
        <v>0</v>
      </c>
      <c r="D1047" s="343">
        <f t="shared" si="16"/>
        <v>0</v>
      </c>
    </row>
    <row r="1048" ht="17.1" customHeight="1" spans="1:4">
      <c r="A1048" s="345" t="s">
        <v>937</v>
      </c>
      <c r="B1048" s="341">
        <v>0</v>
      </c>
      <c r="C1048" s="346">
        <v>0</v>
      </c>
      <c r="D1048" s="343">
        <f t="shared" si="16"/>
        <v>0</v>
      </c>
    </row>
    <row r="1049" ht="17.1" customHeight="1" spans="1:4">
      <c r="A1049" s="345" t="s">
        <v>938</v>
      </c>
      <c r="B1049" s="341">
        <v>0</v>
      </c>
      <c r="C1049" s="346">
        <v>0</v>
      </c>
      <c r="D1049" s="343">
        <f t="shared" si="16"/>
        <v>0</v>
      </c>
    </row>
    <row r="1050" ht="17.1" customHeight="1" spans="1:4">
      <c r="A1050" s="345" t="s">
        <v>939</v>
      </c>
      <c r="B1050" s="341">
        <v>0</v>
      </c>
      <c r="C1050" s="346">
        <v>0</v>
      </c>
      <c r="D1050" s="343">
        <f t="shared" si="16"/>
        <v>0</v>
      </c>
    </row>
    <row r="1051" ht="17.1" customHeight="1" spans="1:4">
      <c r="A1051" s="345" t="s">
        <v>940</v>
      </c>
      <c r="B1051" s="341">
        <v>0</v>
      </c>
      <c r="C1051" s="346">
        <v>0</v>
      </c>
      <c r="D1051" s="343">
        <f t="shared" si="16"/>
        <v>0</v>
      </c>
    </row>
    <row r="1052" ht="17.1" customHeight="1" spans="1:4">
      <c r="A1052" s="345" t="s">
        <v>941</v>
      </c>
      <c r="B1052" s="341">
        <v>0</v>
      </c>
      <c r="C1052" s="346">
        <v>0</v>
      </c>
      <c r="D1052" s="343">
        <f t="shared" si="16"/>
        <v>0</v>
      </c>
    </row>
    <row r="1053" ht="17.1" customHeight="1" spans="1:4">
      <c r="A1053" s="345" t="s">
        <v>942</v>
      </c>
      <c r="B1053" s="341">
        <v>0</v>
      </c>
      <c r="C1053" s="346">
        <v>0</v>
      </c>
      <c r="D1053" s="343">
        <f t="shared" si="16"/>
        <v>0</v>
      </c>
    </row>
    <row r="1054" ht="17.1" customHeight="1" spans="1:4">
      <c r="A1054" s="340" t="s">
        <v>943</v>
      </c>
      <c r="B1054" s="341">
        <f>SUM(B1055:B1058)</f>
        <v>4201</v>
      </c>
      <c r="C1054" s="344">
        <v>8319</v>
      </c>
      <c r="D1054" s="343">
        <f t="shared" si="16"/>
        <v>50.4988580358216</v>
      </c>
    </row>
    <row r="1055" ht="17.1" customHeight="1" spans="1:4">
      <c r="A1055" s="345" t="s">
        <v>142</v>
      </c>
      <c r="B1055" s="341">
        <v>0</v>
      </c>
      <c r="C1055" s="346">
        <v>0</v>
      </c>
      <c r="D1055" s="343">
        <f t="shared" si="16"/>
        <v>0</v>
      </c>
    </row>
    <row r="1056" ht="17.1" customHeight="1" spans="1:4">
      <c r="A1056" s="345" t="s">
        <v>143</v>
      </c>
      <c r="B1056" s="341">
        <v>0</v>
      </c>
      <c r="C1056" s="346">
        <v>0</v>
      </c>
      <c r="D1056" s="343">
        <f t="shared" si="16"/>
        <v>0</v>
      </c>
    </row>
    <row r="1057" ht="17.1" customHeight="1" spans="1:4">
      <c r="A1057" s="345" t="s">
        <v>144</v>
      </c>
      <c r="B1057" s="341">
        <v>0</v>
      </c>
      <c r="C1057" s="346">
        <v>0</v>
      </c>
      <c r="D1057" s="343">
        <f t="shared" si="16"/>
        <v>0</v>
      </c>
    </row>
    <row r="1058" ht="17.1" customHeight="1" spans="1:4">
      <c r="A1058" s="345" t="s">
        <v>944</v>
      </c>
      <c r="B1058" s="341">
        <v>4201</v>
      </c>
      <c r="C1058" s="346">
        <v>8319</v>
      </c>
      <c r="D1058" s="343">
        <f t="shared" si="16"/>
        <v>50.4988580358216</v>
      </c>
    </row>
    <row r="1059" ht="17.1" customHeight="1" spans="1:4">
      <c r="A1059" s="340" t="s">
        <v>945</v>
      </c>
      <c r="B1059" s="341">
        <f>SUM(B1060:B1069)</f>
        <v>0</v>
      </c>
      <c r="C1059" s="344">
        <v>0</v>
      </c>
      <c r="D1059" s="343">
        <f t="shared" si="16"/>
        <v>0</v>
      </c>
    </row>
    <row r="1060" ht="17.1" customHeight="1" spans="1:4">
      <c r="A1060" s="345" t="s">
        <v>142</v>
      </c>
      <c r="B1060" s="341">
        <v>0</v>
      </c>
      <c r="C1060" s="346">
        <v>0</v>
      </c>
      <c r="D1060" s="343">
        <f t="shared" si="16"/>
        <v>0</v>
      </c>
    </row>
    <row r="1061" ht="17.1" customHeight="1" spans="1:4">
      <c r="A1061" s="345" t="s">
        <v>143</v>
      </c>
      <c r="B1061" s="341">
        <v>0</v>
      </c>
      <c r="C1061" s="346">
        <v>0</v>
      </c>
      <c r="D1061" s="343">
        <f t="shared" si="16"/>
        <v>0</v>
      </c>
    </row>
    <row r="1062" ht="17.1" customHeight="1" spans="1:4">
      <c r="A1062" s="345" t="s">
        <v>144</v>
      </c>
      <c r="B1062" s="341">
        <v>0</v>
      </c>
      <c r="C1062" s="346">
        <v>0</v>
      </c>
      <c r="D1062" s="343">
        <f t="shared" si="16"/>
        <v>0</v>
      </c>
    </row>
    <row r="1063" ht="17.1" customHeight="1" spans="1:4">
      <c r="A1063" s="345" t="s">
        <v>946</v>
      </c>
      <c r="B1063" s="341">
        <v>0</v>
      </c>
      <c r="C1063" s="346">
        <v>0</v>
      </c>
      <c r="D1063" s="343">
        <f t="shared" si="16"/>
        <v>0</v>
      </c>
    </row>
    <row r="1064" ht="17.1" customHeight="1" spans="1:4">
      <c r="A1064" s="345" t="s">
        <v>947</v>
      </c>
      <c r="B1064" s="341">
        <v>0</v>
      </c>
      <c r="C1064" s="346">
        <v>0</v>
      </c>
      <c r="D1064" s="343">
        <f t="shared" si="16"/>
        <v>0</v>
      </c>
    </row>
    <row r="1065" ht="17.1" customHeight="1" spans="1:4">
      <c r="A1065" s="345" t="s">
        <v>948</v>
      </c>
      <c r="B1065" s="341">
        <v>0</v>
      </c>
      <c r="C1065" s="346">
        <v>0</v>
      </c>
      <c r="D1065" s="343">
        <f t="shared" si="16"/>
        <v>0</v>
      </c>
    </row>
    <row r="1066" ht="17.1" customHeight="1" spans="1:4">
      <c r="A1066" s="345" t="s">
        <v>949</v>
      </c>
      <c r="B1066" s="341">
        <v>0</v>
      </c>
      <c r="C1066" s="346">
        <v>0</v>
      </c>
      <c r="D1066" s="343">
        <f t="shared" si="16"/>
        <v>0</v>
      </c>
    </row>
    <row r="1067" ht="17.1" customHeight="1" spans="1:4">
      <c r="A1067" s="345" t="s">
        <v>950</v>
      </c>
      <c r="B1067" s="341">
        <v>0</v>
      </c>
      <c r="C1067" s="346">
        <v>0</v>
      </c>
      <c r="D1067" s="343">
        <f t="shared" si="16"/>
        <v>0</v>
      </c>
    </row>
    <row r="1068" ht="17.1" customHeight="1" spans="1:4">
      <c r="A1068" s="345" t="s">
        <v>151</v>
      </c>
      <c r="B1068" s="341">
        <v>0</v>
      </c>
      <c r="C1068" s="346">
        <v>0</v>
      </c>
      <c r="D1068" s="343">
        <f t="shared" si="16"/>
        <v>0</v>
      </c>
    </row>
    <row r="1069" ht="17.1" customHeight="1" spans="1:4">
      <c r="A1069" s="345" t="s">
        <v>951</v>
      </c>
      <c r="B1069" s="341">
        <v>0</v>
      </c>
      <c r="C1069" s="346">
        <v>0</v>
      </c>
      <c r="D1069" s="343">
        <f t="shared" si="16"/>
        <v>0</v>
      </c>
    </row>
    <row r="1070" ht="17.1" customHeight="1" spans="1:4">
      <c r="A1070" s="340" t="s">
        <v>952</v>
      </c>
      <c r="B1070" s="341">
        <f>SUM(B1071:B1076)</f>
        <v>142</v>
      </c>
      <c r="C1070" s="344">
        <v>59</v>
      </c>
      <c r="D1070" s="343">
        <f t="shared" si="16"/>
        <v>240.677966101695</v>
      </c>
    </row>
    <row r="1071" ht="17.1" customHeight="1" spans="1:4">
      <c r="A1071" s="345" t="s">
        <v>142</v>
      </c>
      <c r="B1071" s="341">
        <v>0</v>
      </c>
      <c r="C1071" s="346">
        <v>0</v>
      </c>
      <c r="D1071" s="343">
        <f t="shared" si="16"/>
        <v>0</v>
      </c>
    </row>
    <row r="1072" ht="17.1" customHeight="1" spans="1:4">
      <c r="A1072" s="345" t="s">
        <v>143</v>
      </c>
      <c r="B1072" s="341">
        <v>0</v>
      </c>
      <c r="C1072" s="346">
        <v>0</v>
      </c>
      <c r="D1072" s="343">
        <f t="shared" si="16"/>
        <v>0</v>
      </c>
    </row>
    <row r="1073" ht="17.1" customHeight="1" spans="1:4">
      <c r="A1073" s="345" t="s">
        <v>144</v>
      </c>
      <c r="B1073" s="341">
        <v>0</v>
      </c>
      <c r="C1073" s="346">
        <v>0</v>
      </c>
      <c r="D1073" s="343">
        <f t="shared" si="16"/>
        <v>0</v>
      </c>
    </row>
    <row r="1074" ht="17.1" customHeight="1" spans="1:4">
      <c r="A1074" s="345" t="s">
        <v>953</v>
      </c>
      <c r="B1074" s="341">
        <v>0</v>
      </c>
      <c r="C1074" s="346">
        <v>0</v>
      </c>
      <c r="D1074" s="343">
        <f t="shared" si="16"/>
        <v>0</v>
      </c>
    </row>
    <row r="1075" ht="17.1" customHeight="1" spans="1:4">
      <c r="A1075" s="345" t="s">
        <v>954</v>
      </c>
      <c r="B1075" s="341">
        <v>0</v>
      </c>
      <c r="C1075" s="346">
        <v>0</v>
      </c>
      <c r="D1075" s="343">
        <f t="shared" si="16"/>
        <v>0</v>
      </c>
    </row>
    <row r="1076" ht="17.1" customHeight="1" spans="1:4">
      <c r="A1076" s="345" t="s">
        <v>955</v>
      </c>
      <c r="B1076" s="341">
        <v>142</v>
      </c>
      <c r="C1076" s="346">
        <v>59</v>
      </c>
      <c r="D1076" s="343">
        <f t="shared" si="16"/>
        <v>240.677966101695</v>
      </c>
    </row>
    <row r="1077" ht="17.1" customHeight="1" spans="1:4">
      <c r="A1077" s="340" t="s">
        <v>956</v>
      </c>
      <c r="B1077" s="341">
        <f>SUM(B1078:B1084)</f>
        <v>22624</v>
      </c>
      <c r="C1077" s="344">
        <v>17461</v>
      </c>
      <c r="D1077" s="343">
        <f t="shared" si="16"/>
        <v>129.568753221465</v>
      </c>
    </row>
    <row r="1078" ht="17.1" customHeight="1" spans="1:4">
      <c r="A1078" s="345" t="s">
        <v>142</v>
      </c>
      <c r="B1078" s="341">
        <v>0</v>
      </c>
      <c r="C1078" s="346">
        <v>0</v>
      </c>
      <c r="D1078" s="343">
        <f t="shared" si="16"/>
        <v>0</v>
      </c>
    </row>
    <row r="1079" ht="17.1" customHeight="1" spans="1:4">
      <c r="A1079" s="345" t="s">
        <v>143</v>
      </c>
      <c r="B1079" s="341">
        <v>0</v>
      </c>
      <c r="C1079" s="346">
        <v>0</v>
      </c>
      <c r="D1079" s="343">
        <f t="shared" si="16"/>
        <v>0</v>
      </c>
    </row>
    <row r="1080" ht="17.1" customHeight="1" spans="1:4">
      <c r="A1080" s="345" t="s">
        <v>144</v>
      </c>
      <c r="B1080" s="341">
        <v>0</v>
      </c>
      <c r="C1080" s="346">
        <v>0</v>
      </c>
      <c r="D1080" s="343">
        <f t="shared" si="16"/>
        <v>0</v>
      </c>
    </row>
    <row r="1081" ht="17.1" customHeight="1" spans="1:4">
      <c r="A1081" s="345" t="s">
        <v>957</v>
      </c>
      <c r="B1081" s="341">
        <v>0</v>
      </c>
      <c r="C1081" s="346">
        <v>0</v>
      </c>
      <c r="D1081" s="343">
        <f t="shared" si="16"/>
        <v>0</v>
      </c>
    </row>
    <row r="1082" ht="17.1" customHeight="1" spans="1:4">
      <c r="A1082" s="345" t="s">
        <v>958</v>
      </c>
      <c r="B1082" s="341">
        <v>106</v>
      </c>
      <c r="C1082" s="346">
        <v>25</v>
      </c>
      <c r="D1082" s="343">
        <f t="shared" si="16"/>
        <v>424</v>
      </c>
    </row>
    <row r="1083" ht="17.1" customHeight="1" spans="1:4">
      <c r="A1083" s="345" t="s">
        <v>959</v>
      </c>
      <c r="B1083" s="341">
        <v>0</v>
      </c>
      <c r="C1083" s="346">
        <v>0</v>
      </c>
      <c r="D1083" s="343">
        <f t="shared" si="16"/>
        <v>0</v>
      </c>
    </row>
    <row r="1084" ht="17.1" customHeight="1" spans="1:4">
      <c r="A1084" s="345" t="s">
        <v>960</v>
      </c>
      <c r="B1084" s="341">
        <v>22518</v>
      </c>
      <c r="C1084" s="346">
        <v>17436</v>
      </c>
      <c r="D1084" s="343">
        <f t="shared" si="16"/>
        <v>129.146593255334</v>
      </c>
    </row>
    <row r="1085" ht="17.1" customHeight="1" spans="1:4">
      <c r="A1085" s="340" t="s">
        <v>961</v>
      </c>
      <c r="B1085" s="341">
        <f>SUM(B1086:B1090)</f>
        <v>1899</v>
      </c>
      <c r="C1085" s="344">
        <v>7697</v>
      </c>
      <c r="D1085" s="343">
        <f t="shared" si="16"/>
        <v>24.6719501104326</v>
      </c>
    </row>
    <row r="1086" ht="17.1" customHeight="1" spans="1:4">
      <c r="A1086" s="345" t="s">
        <v>962</v>
      </c>
      <c r="B1086" s="341">
        <v>0</v>
      </c>
      <c r="C1086" s="346">
        <v>0</v>
      </c>
      <c r="D1086" s="343">
        <f t="shared" si="16"/>
        <v>0</v>
      </c>
    </row>
    <row r="1087" ht="17.1" customHeight="1" spans="1:4">
      <c r="A1087" s="345" t="s">
        <v>963</v>
      </c>
      <c r="B1087" s="341">
        <v>1523</v>
      </c>
      <c r="C1087" s="346">
        <v>129</v>
      </c>
      <c r="D1087" s="343">
        <f t="shared" si="16"/>
        <v>1180.62015503876</v>
      </c>
    </row>
    <row r="1088" ht="17.1" customHeight="1" spans="1:4">
      <c r="A1088" s="345" t="s">
        <v>964</v>
      </c>
      <c r="B1088" s="341">
        <v>0</v>
      </c>
      <c r="C1088" s="346">
        <v>0</v>
      </c>
      <c r="D1088" s="343">
        <f t="shared" si="16"/>
        <v>0</v>
      </c>
    </row>
    <row r="1089" ht="17.1" customHeight="1" spans="1:4">
      <c r="A1089" s="345" t="s">
        <v>965</v>
      </c>
      <c r="B1089" s="341">
        <v>0</v>
      </c>
      <c r="C1089" s="346">
        <v>0</v>
      </c>
      <c r="D1089" s="343">
        <f t="shared" si="16"/>
        <v>0</v>
      </c>
    </row>
    <row r="1090" ht="17.1" customHeight="1" spans="1:4">
      <c r="A1090" s="345" t="s">
        <v>966</v>
      </c>
      <c r="B1090" s="341">
        <v>376</v>
      </c>
      <c r="C1090" s="346">
        <v>7568</v>
      </c>
      <c r="D1090" s="343">
        <f t="shared" si="16"/>
        <v>4.96828752642706</v>
      </c>
    </row>
    <row r="1091" ht="17.1" customHeight="1" spans="1:4">
      <c r="A1091" s="340" t="s">
        <v>967</v>
      </c>
      <c r="B1091" s="341">
        <f>B1092+B1102+B1108</f>
        <v>7410</v>
      </c>
      <c r="C1091" s="342">
        <v>3482</v>
      </c>
      <c r="D1091" s="343">
        <f t="shared" si="16"/>
        <v>212.808730614589</v>
      </c>
    </row>
    <row r="1092" ht="17.1" customHeight="1" spans="1:4">
      <c r="A1092" s="340" t="s">
        <v>968</v>
      </c>
      <c r="B1092" s="341">
        <f>SUM(B1093:B1101)</f>
        <v>1012</v>
      </c>
      <c r="C1092" s="344">
        <v>952</v>
      </c>
      <c r="D1092" s="343">
        <f t="shared" si="16"/>
        <v>106.302521008403</v>
      </c>
    </row>
    <row r="1093" ht="17.1" customHeight="1" spans="1:4">
      <c r="A1093" s="345" t="s">
        <v>142</v>
      </c>
      <c r="B1093" s="341">
        <v>321</v>
      </c>
      <c r="C1093" s="346">
        <v>400</v>
      </c>
      <c r="D1093" s="343">
        <f t="shared" si="16"/>
        <v>80.25</v>
      </c>
    </row>
    <row r="1094" ht="17.1" customHeight="1" spans="1:4">
      <c r="A1094" s="345" t="s">
        <v>143</v>
      </c>
      <c r="B1094" s="341">
        <v>0</v>
      </c>
      <c r="C1094" s="346">
        <v>0</v>
      </c>
      <c r="D1094" s="343">
        <f t="shared" ref="D1094:D1157" si="17">IFERROR(B1094/C1094*100,)</f>
        <v>0</v>
      </c>
    </row>
    <row r="1095" ht="17.1" customHeight="1" spans="1:4">
      <c r="A1095" s="345" t="s">
        <v>144</v>
      </c>
      <c r="B1095" s="341">
        <v>0</v>
      </c>
      <c r="C1095" s="346">
        <v>0</v>
      </c>
      <c r="D1095" s="343">
        <f t="shared" si="17"/>
        <v>0</v>
      </c>
    </row>
    <row r="1096" ht="17.1" customHeight="1" spans="1:4">
      <c r="A1096" s="345" t="s">
        <v>969</v>
      </c>
      <c r="B1096" s="341">
        <v>0</v>
      </c>
      <c r="C1096" s="346">
        <v>0</v>
      </c>
      <c r="D1096" s="343">
        <f t="shared" si="17"/>
        <v>0</v>
      </c>
    </row>
    <row r="1097" ht="17.1" customHeight="1" spans="1:4">
      <c r="A1097" s="345" t="s">
        <v>970</v>
      </c>
      <c r="B1097" s="341">
        <v>0</v>
      </c>
      <c r="C1097" s="346">
        <v>0</v>
      </c>
      <c r="D1097" s="343">
        <f t="shared" si="17"/>
        <v>0</v>
      </c>
    </row>
    <row r="1098" ht="17.1" customHeight="1" spans="1:4">
      <c r="A1098" s="345" t="s">
        <v>971</v>
      </c>
      <c r="B1098" s="341">
        <v>0</v>
      </c>
      <c r="C1098" s="346">
        <v>0</v>
      </c>
      <c r="D1098" s="343">
        <f t="shared" si="17"/>
        <v>0</v>
      </c>
    </row>
    <row r="1099" ht="17.1" customHeight="1" spans="1:4">
      <c r="A1099" s="345" t="s">
        <v>972</v>
      </c>
      <c r="B1099" s="341">
        <v>0</v>
      </c>
      <c r="C1099" s="346">
        <v>0</v>
      </c>
      <c r="D1099" s="343">
        <f t="shared" si="17"/>
        <v>0</v>
      </c>
    </row>
    <row r="1100" ht="17.1" customHeight="1" spans="1:4">
      <c r="A1100" s="345" t="s">
        <v>151</v>
      </c>
      <c r="B1100" s="341">
        <v>10</v>
      </c>
      <c r="C1100" s="346">
        <v>29</v>
      </c>
      <c r="D1100" s="343">
        <f t="shared" si="17"/>
        <v>34.4827586206897</v>
      </c>
    </row>
    <row r="1101" ht="17.1" customHeight="1" spans="1:4">
      <c r="A1101" s="345" t="s">
        <v>973</v>
      </c>
      <c r="B1101" s="341">
        <v>681</v>
      </c>
      <c r="C1101" s="346">
        <v>523</v>
      </c>
      <c r="D1101" s="343">
        <f t="shared" si="17"/>
        <v>130.210325047801</v>
      </c>
    </row>
    <row r="1102" ht="17.1" customHeight="1" spans="1:4">
      <c r="A1102" s="340" t="s">
        <v>974</v>
      </c>
      <c r="B1102" s="341">
        <f>SUM(B1103:B1107)</f>
        <v>5122</v>
      </c>
      <c r="C1102" s="344">
        <v>1812</v>
      </c>
      <c r="D1102" s="343">
        <f t="shared" si="17"/>
        <v>282.671081677704</v>
      </c>
    </row>
    <row r="1103" ht="17.1" customHeight="1" spans="1:4">
      <c r="A1103" s="345" t="s">
        <v>142</v>
      </c>
      <c r="B1103" s="341">
        <v>0</v>
      </c>
      <c r="C1103" s="346">
        <v>0</v>
      </c>
      <c r="D1103" s="343">
        <f t="shared" si="17"/>
        <v>0</v>
      </c>
    </row>
    <row r="1104" ht="17.1" customHeight="1" spans="1:4">
      <c r="A1104" s="345" t="s">
        <v>143</v>
      </c>
      <c r="B1104" s="341">
        <v>0</v>
      </c>
      <c r="C1104" s="346">
        <v>0</v>
      </c>
      <c r="D1104" s="343">
        <f t="shared" si="17"/>
        <v>0</v>
      </c>
    </row>
    <row r="1105" ht="17.1" customHeight="1" spans="1:4">
      <c r="A1105" s="345" t="s">
        <v>144</v>
      </c>
      <c r="B1105" s="341">
        <v>0</v>
      </c>
      <c r="C1105" s="346">
        <v>0</v>
      </c>
      <c r="D1105" s="343">
        <f t="shared" si="17"/>
        <v>0</v>
      </c>
    </row>
    <row r="1106" ht="17.1" customHeight="1" spans="1:4">
      <c r="A1106" s="345" t="s">
        <v>975</v>
      </c>
      <c r="B1106" s="341">
        <v>0</v>
      </c>
      <c r="C1106" s="346">
        <v>0</v>
      </c>
      <c r="D1106" s="343">
        <f t="shared" si="17"/>
        <v>0</v>
      </c>
    </row>
    <row r="1107" ht="17.1" customHeight="1" spans="1:4">
      <c r="A1107" s="345" t="s">
        <v>976</v>
      </c>
      <c r="B1107" s="341">
        <v>5122</v>
      </c>
      <c r="C1107" s="346">
        <v>1812</v>
      </c>
      <c r="D1107" s="343">
        <f t="shared" si="17"/>
        <v>282.671081677704</v>
      </c>
    </row>
    <row r="1108" ht="17.1" customHeight="1" spans="1:4">
      <c r="A1108" s="340" t="s">
        <v>977</v>
      </c>
      <c r="B1108" s="341">
        <f>SUM(B1109:B1110)</f>
        <v>1276</v>
      </c>
      <c r="C1108" s="344">
        <v>718</v>
      </c>
      <c r="D1108" s="343">
        <f t="shared" si="17"/>
        <v>177.715877437326</v>
      </c>
    </row>
    <row r="1109" ht="17.1" customHeight="1" spans="1:4">
      <c r="A1109" s="345" t="s">
        <v>978</v>
      </c>
      <c r="B1109" s="341">
        <v>0</v>
      </c>
      <c r="C1109" s="346">
        <v>0</v>
      </c>
      <c r="D1109" s="343">
        <f t="shared" si="17"/>
        <v>0</v>
      </c>
    </row>
    <row r="1110" ht="17.1" customHeight="1" spans="1:4">
      <c r="A1110" s="345" t="s">
        <v>979</v>
      </c>
      <c r="B1110" s="341">
        <v>1276</v>
      </c>
      <c r="C1110" s="346">
        <v>718</v>
      </c>
      <c r="D1110" s="343">
        <f t="shared" si="17"/>
        <v>177.715877437326</v>
      </c>
    </row>
    <row r="1111" ht="17.1" customHeight="1" spans="1:4">
      <c r="A1111" s="340" t="s">
        <v>980</v>
      </c>
      <c r="B1111" s="341">
        <f>B1112+B1119+B1129+B1135+B1138</f>
        <v>620</v>
      </c>
      <c r="C1111" s="348">
        <v>296</v>
      </c>
      <c r="D1111" s="343">
        <f t="shared" si="17"/>
        <v>209.459459459459</v>
      </c>
    </row>
    <row r="1112" ht="17.1" customHeight="1" spans="1:4">
      <c r="A1112" s="340" t="s">
        <v>981</v>
      </c>
      <c r="B1112" s="341">
        <f>SUM(B1113:B1118)</f>
        <v>0</v>
      </c>
      <c r="C1112" s="344">
        <v>0</v>
      </c>
      <c r="D1112" s="343">
        <f t="shared" si="17"/>
        <v>0</v>
      </c>
    </row>
    <row r="1113" ht="17.1" customHeight="1" spans="1:4">
      <c r="A1113" s="345" t="s">
        <v>142</v>
      </c>
      <c r="B1113" s="341">
        <v>0</v>
      </c>
      <c r="C1113" s="346">
        <v>0</v>
      </c>
      <c r="D1113" s="343">
        <f t="shared" si="17"/>
        <v>0</v>
      </c>
    </row>
    <row r="1114" ht="17.1" customHeight="1" spans="1:4">
      <c r="A1114" s="345" t="s">
        <v>143</v>
      </c>
      <c r="B1114" s="341">
        <v>0</v>
      </c>
      <c r="C1114" s="346">
        <v>0</v>
      </c>
      <c r="D1114" s="343">
        <f t="shared" si="17"/>
        <v>0</v>
      </c>
    </row>
    <row r="1115" ht="17.1" customHeight="1" spans="1:4">
      <c r="A1115" s="345" t="s">
        <v>144</v>
      </c>
      <c r="B1115" s="341">
        <v>0</v>
      </c>
      <c r="C1115" s="346">
        <v>0</v>
      </c>
      <c r="D1115" s="343">
        <f t="shared" si="17"/>
        <v>0</v>
      </c>
    </row>
    <row r="1116" ht="17.1" customHeight="1" spans="1:4">
      <c r="A1116" s="345" t="s">
        <v>982</v>
      </c>
      <c r="B1116" s="341">
        <v>0</v>
      </c>
      <c r="C1116" s="346">
        <v>0</v>
      </c>
      <c r="D1116" s="343">
        <f t="shared" si="17"/>
        <v>0</v>
      </c>
    </row>
    <row r="1117" ht="17.1" customHeight="1" spans="1:4">
      <c r="A1117" s="345" t="s">
        <v>151</v>
      </c>
      <c r="B1117" s="341">
        <v>0</v>
      </c>
      <c r="C1117" s="346">
        <v>0</v>
      </c>
      <c r="D1117" s="343">
        <f t="shared" si="17"/>
        <v>0</v>
      </c>
    </row>
    <row r="1118" ht="17.1" customHeight="1" spans="1:4">
      <c r="A1118" s="345" t="s">
        <v>983</v>
      </c>
      <c r="B1118" s="341">
        <v>0</v>
      </c>
      <c r="C1118" s="346">
        <v>0</v>
      </c>
      <c r="D1118" s="343">
        <f t="shared" si="17"/>
        <v>0</v>
      </c>
    </row>
    <row r="1119" ht="17.1" customHeight="1" spans="1:4">
      <c r="A1119" s="340" t="s">
        <v>984</v>
      </c>
      <c r="B1119" s="341">
        <f>SUM(B1120:B1128)</f>
        <v>0</v>
      </c>
      <c r="C1119" s="344">
        <v>0</v>
      </c>
      <c r="D1119" s="343">
        <f t="shared" si="17"/>
        <v>0</v>
      </c>
    </row>
    <row r="1120" ht="17.1" customHeight="1" spans="1:4">
      <c r="A1120" s="345" t="s">
        <v>985</v>
      </c>
      <c r="B1120" s="341">
        <v>0</v>
      </c>
      <c r="C1120" s="346">
        <v>0</v>
      </c>
      <c r="D1120" s="343">
        <f t="shared" si="17"/>
        <v>0</v>
      </c>
    </row>
    <row r="1121" ht="17.1" customHeight="1" spans="1:4">
      <c r="A1121" s="345" t="s">
        <v>986</v>
      </c>
      <c r="B1121" s="341">
        <v>0</v>
      </c>
      <c r="C1121" s="346">
        <v>0</v>
      </c>
      <c r="D1121" s="343">
        <f t="shared" si="17"/>
        <v>0</v>
      </c>
    </row>
    <row r="1122" ht="17.1" customHeight="1" spans="1:4">
      <c r="A1122" s="345" t="s">
        <v>987</v>
      </c>
      <c r="B1122" s="341">
        <v>0</v>
      </c>
      <c r="C1122" s="346">
        <v>0</v>
      </c>
      <c r="D1122" s="343">
        <f t="shared" si="17"/>
        <v>0</v>
      </c>
    </row>
    <row r="1123" ht="17.1" customHeight="1" spans="1:4">
      <c r="A1123" s="345" t="s">
        <v>988</v>
      </c>
      <c r="B1123" s="341">
        <v>0</v>
      </c>
      <c r="C1123" s="346">
        <v>0</v>
      </c>
      <c r="D1123" s="343">
        <f t="shared" si="17"/>
        <v>0</v>
      </c>
    </row>
    <row r="1124" ht="17.1" customHeight="1" spans="1:4">
      <c r="A1124" s="345" t="s">
        <v>989</v>
      </c>
      <c r="B1124" s="341">
        <v>0</v>
      </c>
      <c r="C1124" s="346">
        <v>0</v>
      </c>
      <c r="D1124" s="343">
        <f t="shared" si="17"/>
        <v>0</v>
      </c>
    </row>
    <row r="1125" ht="17.1" customHeight="1" spans="1:4">
      <c r="A1125" s="345" t="s">
        <v>990</v>
      </c>
      <c r="B1125" s="341">
        <v>0</v>
      </c>
      <c r="C1125" s="346">
        <v>0</v>
      </c>
      <c r="D1125" s="343">
        <f t="shared" si="17"/>
        <v>0</v>
      </c>
    </row>
    <row r="1126" ht="17.1" customHeight="1" spans="1:4">
      <c r="A1126" s="345" t="s">
        <v>991</v>
      </c>
      <c r="B1126" s="341">
        <v>0</v>
      </c>
      <c r="C1126" s="346">
        <v>0</v>
      </c>
      <c r="D1126" s="343">
        <f t="shared" si="17"/>
        <v>0</v>
      </c>
    </row>
    <row r="1127" ht="17.1" customHeight="1" spans="1:4">
      <c r="A1127" s="345" t="s">
        <v>992</v>
      </c>
      <c r="B1127" s="341">
        <v>0</v>
      </c>
      <c r="C1127" s="346">
        <v>0</v>
      </c>
      <c r="D1127" s="343">
        <f t="shared" si="17"/>
        <v>0</v>
      </c>
    </row>
    <row r="1128" ht="17.1" customHeight="1" spans="1:4">
      <c r="A1128" s="345" t="s">
        <v>993</v>
      </c>
      <c r="B1128" s="341">
        <v>0</v>
      </c>
      <c r="C1128" s="346">
        <v>0</v>
      </c>
      <c r="D1128" s="343">
        <f t="shared" si="17"/>
        <v>0</v>
      </c>
    </row>
    <row r="1129" ht="17.1" customHeight="1" spans="1:4">
      <c r="A1129" s="340" t="s">
        <v>994</v>
      </c>
      <c r="B1129" s="341">
        <f>SUM(B1130:B1134)</f>
        <v>89</v>
      </c>
      <c r="C1129" s="344">
        <v>-10</v>
      </c>
      <c r="D1129" s="343">
        <f t="shared" si="17"/>
        <v>-890</v>
      </c>
    </row>
    <row r="1130" ht="17.1" customHeight="1" spans="1:4">
      <c r="A1130" s="345" t="s">
        <v>995</v>
      </c>
      <c r="B1130" s="341">
        <v>0</v>
      </c>
      <c r="C1130" s="346">
        <v>0</v>
      </c>
      <c r="D1130" s="343">
        <f t="shared" si="17"/>
        <v>0</v>
      </c>
    </row>
    <row r="1131" ht="17.1" customHeight="1" spans="1:4">
      <c r="A1131" s="345" t="s">
        <v>996</v>
      </c>
      <c r="B1131" s="341">
        <v>0</v>
      </c>
      <c r="C1131" s="346">
        <v>0</v>
      </c>
      <c r="D1131" s="343">
        <f t="shared" si="17"/>
        <v>0</v>
      </c>
    </row>
    <row r="1132" ht="17.1" customHeight="1" spans="1:4">
      <c r="A1132" s="345" t="s">
        <v>997</v>
      </c>
      <c r="B1132" s="341">
        <v>0</v>
      </c>
      <c r="C1132" s="346">
        <v>0</v>
      </c>
      <c r="D1132" s="343">
        <f t="shared" si="17"/>
        <v>0</v>
      </c>
    </row>
    <row r="1133" ht="17.1" customHeight="1" spans="1:4">
      <c r="A1133" s="345" t="s">
        <v>998</v>
      </c>
      <c r="B1133" s="341">
        <v>0</v>
      </c>
      <c r="C1133" s="346">
        <v>0</v>
      </c>
      <c r="D1133" s="343">
        <f t="shared" si="17"/>
        <v>0</v>
      </c>
    </row>
    <row r="1134" ht="17.1" customHeight="1" spans="1:4">
      <c r="A1134" s="345" t="s">
        <v>999</v>
      </c>
      <c r="B1134" s="341">
        <v>89</v>
      </c>
      <c r="C1134" s="346">
        <v>-10</v>
      </c>
      <c r="D1134" s="343">
        <f t="shared" si="17"/>
        <v>-890</v>
      </c>
    </row>
    <row r="1135" ht="17.1" customHeight="1" spans="1:4">
      <c r="A1135" s="340" t="s">
        <v>1000</v>
      </c>
      <c r="B1135" s="341">
        <f>SUM(B1136:B1137)</f>
        <v>0</v>
      </c>
      <c r="C1135" s="344">
        <v>0</v>
      </c>
      <c r="D1135" s="343">
        <f t="shared" si="17"/>
        <v>0</v>
      </c>
    </row>
    <row r="1136" ht="17.1" customHeight="1" spans="1:4">
      <c r="A1136" s="345" t="s">
        <v>1001</v>
      </c>
      <c r="B1136" s="341">
        <v>0</v>
      </c>
      <c r="C1136" s="346">
        <v>0</v>
      </c>
      <c r="D1136" s="343">
        <f t="shared" si="17"/>
        <v>0</v>
      </c>
    </row>
    <row r="1137" ht="17.1" customHeight="1" spans="1:4">
      <c r="A1137" s="345" t="s">
        <v>1002</v>
      </c>
      <c r="B1137" s="341">
        <v>0</v>
      </c>
      <c r="C1137" s="346">
        <v>0</v>
      </c>
      <c r="D1137" s="343">
        <f t="shared" si="17"/>
        <v>0</v>
      </c>
    </row>
    <row r="1138" ht="17.1" customHeight="1" spans="1:4">
      <c r="A1138" s="340" t="s">
        <v>1003</v>
      </c>
      <c r="B1138" s="341">
        <f>SUM(B1139:B1140)</f>
        <v>531</v>
      </c>
      <c r="C1138" s="344">
        <v>306</v>
      </c>
      <c r="D1138" s="343">
        <f t="shared" si="17"/>
        <v>173.529411764706</v>
      </c>
    </row>
    <row r="1139" ht="17.1" customHeight="1" spans="1:4">
      <c r="A1139" s="345" t="s">
        <v>1004</v>
      </c>
      <c r="B1139" s="341">
        <v>0</v>
      </c>
      <c r="C1139" s="346">
        <v>0</v>
      </c>
      <c r="D1139" s="343">
        <f t="shared" si="17"/>
        <v>0</v>
      </c>
    </row>
    <row r="1140" ht="17.1" customHeight="1" spans="1:4">
      <c r="A1140" s="345" t="s">
        <v>1005</v>
      </c>
      <c r="B1140" s="341">
        <v>531</v>
      </c>
      <c r="C1140" s="346">
        <v>306</v>
      </c>
      <c r="D1140" s="343">
        <f t="shared" si="17"/>
        <v>173.529411764706</v>
      </c>
    </row>
    <row r="1141" ht="17.1" customHeight="1" spans="1:4">
      <c r="A1141" s="340" t="s">
        <v>1006</v>
      </c>
      <c r="B1141" s="341">
        <f>SUM(B1142:B1150)</f>
        <v>691</v>
      </c>
      <c r="C1141" s="342">
        <v>0</v>
      </c>
      <c r="D1141" s="343">
        <f t="shared" si="17"/>
        <v>0</v>
      </c>
    </row>
    <row r="1142" ht="17.1" customHeight="1" spans="1:4">
      <c r="A1142" s="340" t="s">
        <v>1007</v>
      </c>
      <c r="B1142" s="341">
        <v>0</v>
      </c>
      <c r="C1142" s="344">
        <v>0</v>
      </c>
      <c r="D1142" s="343">
        <f t="shared" si="17"/>
        <v>0</v>
      </c>
    </row>
    <row r="1143" ht="17.1" customHeight="1" spans="1:4">
      <c r="A1143" s="340" t="s">
        <v>1008</v>
      </c>
      <c r="B1143" s="341">
        <v>0</v>
      </c>
      <c r="C1143" s="344">
        <v>0</v>
      </c>
      <c r="D1143" s="343">
        <f t="shared" si="17"/>
        <v>0</v>
      </c>
    </row>
    <row r="1144" ht="17.1" customHeight="1" spans="1:4">
      <c r="A1144" s="340" t="s">
        <v>1009</v>
      </c>
      <c r="B1144" s="341">
        <v>0</v>
      </c>
      <c r="C1144" s="344">
        <v>0</v>
      </c>
      <c r="D1144" s="343">
        <f t="shared" si="17"/>
        <v>0</v>
      </c>
    </row>
    <row r="1145" ht="17.1" customHeight="1" spans="1:4">
      <c r="A1145" s="340" t="s">
        <v>1010</v>
      </c>
      <c r="B1145" s="341">
        <v>0</v>
      </c>
      <c r="C1145" s="344">
        <v>0</v>
      </c>
      <c r="D1145" s="343">
        <f t="shared" si="17"/>
        <v>0</v>
      </c>
    </row>
    <row r="1146" ht="17.1" customHeight="1" spans="1:4">
      <c r="A1146" s="340" t="s">
        <v>1011</v>
      </c>
      <c r="B1146" s="341">
        <v>0</v>
      </c>
      <c r="C1146" s="344">
        <v>0</v>
      </c>
      <c r="D1146" s="343">
        <f t="shared" si="17"/>
        <v>0</v>
      </c>
    </row>
    <row r="1147" ht="17.1" customHeight="1" spans="1:4">
      <c r="A1147" s="340" t="s">
        <v>776</v>
      </c>
      <c r="B1147" s="341">
        <v>0</v>
      </c>
      <c r="C1147" s="344">
        <v>0</v>
      </c>
      <c r="D1147" s="343">
        <f t="shared" si="17"/>
        <v>0</v>
      </c>
    </row>
    <row r="1148" ht="17.1" customHeight="1" spans="1:4">
      <c r="A1148" s="340" t="s">
        <v>1012</v>
      </c>
      <c r="B1148" s="341">
        <v>0</v>
      </c>
      <c r="C1148" s="344">
        <v>0</v>
      </c>
      <c r="D1148" s="343">
        <f t="shared" si="17"/>
        <v>0</v>
      </c>
    </row>
    <row r="1149" ht="17.1" customHeight="1" spans="1:4">
      <c r="A1149" s="340" t="s">
        <v>1013</v>
      </c>
      <c r="B1149" s="341">
        <v>0</v>
      </c>
      <c r="C1149" s="344">
        <v>0</v>
      </c>
      <c r="D1149" s="343">
        <f t="shared" si="17"/>
        <v>0</v>
      </c>
    </row>
    <row r="1150" ht="17.1" customHeight="1" spans="1:4">
      <c r="A1150" s="340" t="s">
        <v>1014</v>
      </c>
      <c r="B1150" s="341">
        <v>691</v>
      </c>
      <c r="C1150" s="344">
        <v>0</v>
      </c>
      <c r="D1150" s="343">
        <f t="shared" si="17"/>
        <v>0</v>
      </c>
    </row>
    <row r="1151" ht="17.1" customHeight="1" spans="1:4">
      <c r="A1151" s="340" t="s">
        <v>1015</v>
      </c>
      <c r="B1151" s="341">
        <f>B1152+B1179+B1194</f>
        <v>5417</v>
      </c>
      <c r="C1151" s="342">
        <v>3930</v>
      </c>
      <c r="D1151" s="343">
        <f t="shared" si="17"/>
        <v>137.837150127226</v>
      </c>
    </row>
    <row r="1152" ht="17.1" customHeight="1" spans="1:4">
      <c r="A1152" s="340" t="s">
        <v>1016</v>
      </c>
      <c r="B1152" s="341">
        <f>SUM(B1153:B1178)</f>
        <v>5173</v>
      </c>
      <c r="C1152" s="344">
        <v>3763</v>
      </c>
      <c r="D1152" s="343">
        <f t="shared" si="17"/>
        <v>137.470103640712</v>
      </c>
    </row>
    <row r="1153" ht="17.1" customHeight="1" spans="1:4">
      <c r="A1153" s="345" t="s">
        <v>142</v>
      </c>
      <c r="B1153" s="341">
        <v>497</v>
      </c>
      <c r="C1153" s="346">
        <v>491</v>
      </c>
      <c r="D1153" s="343">
        <f t="shared" si="17"/>
        <v>101.22199592668</v>
      </c>
    </row>
    <row r="1154" ht="17.1" customHeight="1" spans="1:4">
      <c r="A1154" s="345" t="s">
        <v>143</v>
      </c>
      <c r="B1154" s="341">
        <v>0</v>
      </c>
      <c r="C1154" s="346">
        <v>0</v>
      </c>
      <c r="D1154" s="343">
        <f t="shared" si="17"/>
        <v>0</v>
      </c>
    </row>
    <row r="1155" ht="17.1" customHeight="1" spans="1:4">
      <c r="A1155" s="345" t="s">
        <v>144</v>
      </c>
      <c r="B1155" s="341">
        <v>0</v>
      </c>
      <c r="C1155" s="346">
        <v>0</v>
      </c>
      <c r="D1155" s="343">
        <f t="shared" si="17"/>
        <v>0</v>
      </c>
    </row>
    <row r="1156" ht="17.1" customHeight="1" spans="1:4">
      <c r="A1156" s="345" t="s">
        <v>1017</v>
      </c>
      <c r="B1156" s="341">
        <v>30</v>
      </c>
      <c r="C1156" s="346">
        <v>30</v>
      </c>
      <c r="D1156" s="343">
        <f t="shared" si="17"/>
        <v>100</v>
      </c>
    </row>
    <row r="1157" ht="17.1" customHeight="1" spans="1:4">
      <c r="A1157" s="345" t="s">
        <v>1018</v>
      </c>
      <c r="B1157" s="341">
        <v>916</v>
      </c>
      <c r="C1157" s="346">
        <v>309</v>
      </c>
      <c r="D1157" s="343">
        <f t="shared" si="17"/>
        <v>296.440129449838</v>
      </c>
    </row>
    <row r="1158" ht="17.1" customHeight="1" spans="1:4">
      <c r="A1158" s="345" t="s">
        <v>1019</v>
      </c>
      <c r="B1158" s="341">
        <v>120</v>
      </c>
      <c r="C1158" s="346">
        <v>40</v>
      </c>
      <c r="D1158" s="343">
        <f t="shared" ref="D1158:D1221" si="18">IFERROR(B1158/C1158*100,)</f>
        <v>300</v>
      </c>
    </row>
    <row r="1159" ht="17.1" customHeight="1" spans="1:4">
      <c r="A1159" s="345" t="s">
        <v>1020</v>
      </c>
      <c r="B1159" s="341">
        <v>62</v>
      </c>
      <c r="C1159" s="346">
        <v>0</v>
      </c>
      <c r="D1159" s="343">
        <f t="shared" si="18"/>
        <v>0</v>
      </c>
    </row>
    <row r="1160" ht="17.1" customHeight="1" spans="1:4">
      <c r="A1160" s="345" t="s">
        <v>1021</v>
      </c>
      <c r="B1160" s="341">
        <v>0</v>
      </c>
      <c r="C1160" s="346">
        <v>0</v>
      </c>
      <c r="D1160" s="343">
        <f t="shared" si="18"/>
        <v>0</v>
      </c>
    </row>
    <row r="1161" ht="17.1" customHeight="1" spans="1:4">
      <c r="A1161" s="345" t="s">
        <v>1022</v>
      </c>
      <c r="B1161" s="341">
        <v>0</v>
      </c>
      <c r="C1161" s="346">
        <v>0</v>
      </c>
      <c r="D1161" s="343">
        <f t="shared" si="18"/>
        <v>0</v>
      </c>
    </row>
    <row r="1162" ht="17.1" customHeight="1" spans="1:4">
      <c r="A1162" s="345" t="s">
        <v>1023</v>
      </c>
      <c r="B1162" s="341">
        <v>57</v>
      </c>
      <c r="C1162" s="346">
        <v>40</v>
      </c>
      <c r="D1162" s="343">
        <f t="shared" si="18"/>
        <v>142.5</v>
      </c>
    </row>
    <row r="1163" ht="17.1" customHeight="1" spans="1:4">
      <c r="A1163" s="345" t="s">
        <v>1024</v>
      </c>
      <c r="B1163" s="341">
        <v>0</v>
      </c>
      <c r="C1163" s="346">
        <v>5</v>
      </c>
      <c r="D1163" s="343">
        <f t="shared" si="18"/>
        <v>0</v>
      </c>
    </row>
    <row r="1164" ht="17.1" customHeight="1" spans="1:4">
      <c r="A1164" s="345" t="s">
        <v>1025</v>
      </c>
      <c r="B1164" s="341">
        <v>0</v>
      </c>
      <c r="C1164" s="346">
        <v>0</v>
      </c>
      <c r="D1164" s="343">
        <f t="shared" si="18"/>
        <v>0</v>
      </c>
    </row>
    <row r="1165" ht="17.1" customHeight="1" spans="1:4">
      <c r="A1165" s="345" t="s">
        <v>1026</v>
      </c>
      <c r="B1165" s="341">
        <v>0</v>
      </c>
      <c r="C1165" s="346">
        <v>0</v>
      </c>
      <c r="D1165" s="343">
        <f t="shared" si="18"/>
        <v>0</v>
      </c>
    </row>
    <row r="1166" ht="17.1" customHeight="1" spans="1:4">
      <c r="A1166" s="345" t="s">
        <v>1027</v>
      </c>
      <c r="B1166" s="341">
        <v>0</v>
      </c>
      <c r="C1166" s="346">
        <v>0</v>
      </c>
      <c r="D1166" s="343">
        <f t="shared" si="18"/>
        <v>0</v>
      </c>
    </row>
    <row r="1167" ht="17.1" customHeight="1" spans="1:4">
      <c r="A1167" s="345" t="s">
        <v>1028</v>
      </c>
      <c r="B1167" s="341">
        <v>562</v>
      </c>
      <c r="C1167" s="346">
        <v>726</v>
      </c>
      <c r="D1167" s="343">
        <f t="shared" si="18"/>
        <v>77.4104683195592</v>
      </c>
    </row>
    <row r="1168" ht="17.1" customHeight="1" spans="1:4">
      <c r="A1168" s="345" t="s">
        <v>1029</v>
      </c>
      <c r="B1168" s="341">
        <v>0</v>
      </c>
      <c r="C1168" s="346">
        <v>0</v>
      </c>
      <c r="D1168" s="343">
        <f t="shared" si="18"/>
        <v>0</v>
      </c>
    </row>
    <row r="1169" ht="17.1" customHeight="1" spans="1:4">
      <c r="A1169" s="345" t="s">
        <v>1030</v>
      </c>
      <c r="B1169" s="341">
        <v>0</v>
      </c>
      <c r="C1169" s="346">
        <v>0</v>
      </c>
      <c r="D1169" s="343">
        <f t="shared" si="18"/>
        <v>0</v>
      </c>
    </row>
    <row r="1170" ht="17.1" customHeight="1" spans="1:4">
      <c r="A1170" s="345" t="s">
        <v>1031</v>
      </c>
      <c r="B1170" s="341">
        <v>0</v>
      </c>
      <c r="C1170" s="346">
        <v>0</v>
      </c>
      <c r="D1170" s="343">
        <f t="shared" si="18"/>
        <v>0</v>
      </c>
    </row>
    <row r="1171" ht="17.1" customHeight="1" spans="1:4">
      <c r="A1171" s="345" t="s">
        <v>1032</v>
      </c>
      <c r="B1171" s="341">
        <v>0</v>
      </c>
      <c r="C1171" s="346">
        <v>0</v>
      </c>
      <c r="D1171" s="343">
        <f t="shared" si="18"/>
        <v>0</v>
      </c>
    </row>
    <row r="1172" ht="17.1" customHeight="1" spans="1:4">
      <c r="A1172" s="345" t="s">
        <v>1033</v>
      </c>
      <c r="B1172" s="341">
        <v>0</v>
      </c>
      <c r="C1172" s="346">
        <v>0</v>
      </c>
      <c r="D1172" s="343">
        <f t="shared" si="18"/>
        <v>0</v>
      </c>
    </row>
    <row r="1173" ht="17.1" customHeight="1" spans="1:4">
      <c r="A1173" s="345" t="s">
        <v>1034</v>
      </c>
      <c r="B1173" s="341">
        <v>0</v>
      </c>
      <c r="C1173" s="346">
        <v>0</v>
      </c>
      <c r="D1173" s="343">
        <f t="shared" si="18"/>
        <v>0</v>
      </c>
    </row>
    <row r="1174" ht="17.1" customHeight="1" spans="1:4">
      <c r="A1174" s="345" t="s">
        <v>1035</v>
      </c>
      <c r="B1174" s="341">
        <v>0</v>
      </c>
      <c r="C1174" s="346">
        <v>0</v>
      </c>
      <c r="D1174" s="343">
        <f t="shared" si="18"/>
        <v>0</v>
      </c>
    </row>
    <row r="1175" ht="17.1" customHeight="1" spans="1:4">
      <c r="A1175" s="345" t="s">
        <v>1036</v>
      </c>
      <c r="B1175" s="341">
        <v>217</v>
      </c>
      <c r="C1175" s="346">
        <v>75</v>
      </c>
      <c r="D1175" s="343">
        <f t="shared" si="18"/>
        <v>289.333333333333</v>
      </c>
    </row>
    <row r="1176" ht="17.1" customHeight="1" spans="1:4">
      <c r="A1176" s="345" t="s">
        <v>1037</v>
      </c>
      <c r="B1176" s="341">
        <v>0</v>
      </c>
      <c r="C1176" s="346">
        <v>0</v>
      </c>
      <c r="D1176" s="343">
        <f t="shared" si="18"/>
        <v>0</v>
      </c>
    </row>
    <row r="1177" ht="17.1" customHeight="1" spans="1:4">
      <c r="A1177" s="345" t="s">
        <v>151</v>
      </c>
      <c r="B1177" s="341">
        <v>2486</v>
      </c>
      <c r="C1177" s="346">
        <v>1999</v>
      </c>
      <c r="D1177" s="343">
        <f t="shared" si="18"/>
        <v>124.362181090545</v>
      </c>
    </row>
    <row r="1178" ht="17.1" customHeight="1" spans="1:4">
      <c r="A1178" s="345" t="s">
        <v>1038</v>
      </c>
      <c r="B1178" s="341">
        <v>226</v>
      </c>
      <c r="C1178" s="346">
        <v>48</v>
      </c>
      <c r="D1178" s="343">
        <f t="shared" si="18"/>
        <v>470.833333333333</v>
      </c>
    </row>
    <row r="1179" ht="17.1" customHeight="1" spans="1:4">
      <c r="A1179" s="340" t="s">
        <v>1039</v>
      </c>
      <c r="B1179" s="341">
        <f>SUM(B1180:B1193)</f>
        <v>244</v>
      </c>
      <c r="C1179" s="344">
        <v>167</v>
      </c>
      <c r="D1179" s="343">
        <f t="shared" si="18"/>
        <v>146.107784431138</v>
      </c>
    </row>
    <row r="1180" ht="17.1" customHeight="1" spans="1:4">
      <c r="A1180" s="345" t="s">
        <v>142</v>
      </c>
      <c r="B1180" s="341">
        <v>16</v>
      </c>
      <c r="C1180" s="346">
        <v>0</v>
      </c>
      <c r="D1180" s="343">
        <f t="shared" si="18"/>
        <v>0</v>
      </c>
    </row>
    <row r="1181" ht="17.1" customHeight="1" spans="1:4">
      <c r="A1181" s="345" t="s">
        <v>143</v>
      </c>
      <c r="B1181" s="341">
        <v>0</v>
      </c>
      <c r="C1181" s="346">
        <v>0</v>
      </c>
      <c r="D1181" s="343">
        <f t="shared" si="18"/>
        <v>0</v>
      </c>
    </row>
    <row r="1182" ht="17.1" customHeight="1" spans="1:4">
      <c r="A1182" s="345" t="s">
        <v>144</v>
      </c>
      <c r="B1182" s="341">
        <v>0</v>
      </c>
      <c r="C1182" s="346">
        <v>0</v>
      </c>
      <c r="D1182" s="343">
        <f t="shared" si="18"/>
        <v>0</v>
      </c>
    </row>
    <row r="1183" ht="17.1" customHeight="1" spans="1:4">
      <c r="A1183" s="345" t="s">
        <v>1040</v>
      </c>
      <c r="B1183" s="341">
        <v>185</v>
      </c>
      <c r="C1183" s="346">
        <v>124</v>
      </c>
      <c r="D1183" s="343">
        <f t="shared" si="18"/>
        <v>149.193548387097</v>
      </c>
    </row>
    <row r="1184" ht="17.1" customHeight="1" spans="1:4">
      <c r="A1184" s="345" t="s">
        <v>1041</v>
      </c>
      <c r="B1184" s="341">
        <v>0</v>
      </c>
      <c r="C1184" s="346">
        <v>0</v>
      </c>
      <c r="D1184" s="343">
        <f t="shared" si="18"/>
        <v>0</v>
      </c>
    </row>
    <row r="1185" ht="17.1" customHeight="1" spans="1:4">
      <c r="A1185" s="345" t="s">
        <v>1042</v>
      </c>
      <c r="B1185" s="341">
        <v>0</v>
      </c>
      <c r="C1185" s="346">
        <v>0</v>
      </c>
      <c r="D1185" s="343">
        <f t="shared" si="18"/>
        <v>0</v>
      </c>
    </row>
    <row r="1186" ht="17.1" customHeight="1" spans="1:4">
      <c r="A1186" s="345" t="s">
        <v>1043</v>
      </c>
      <c r="B1186" s="341">
        <v>0</v>
      </c>
      <c r="C1186" s="346">
        <v>0</v>
      </c>
      <c r="D1186" s="343">
        <f t="shared" si="18"/>
        <v>0</v>
      </c>
    </row>
    <row r="1187" ht="17.1" customHeight="1" spans="1:4">
      <c r="A1187" s="345" t="s">
        <v>1044</v>
      </c>
      <c r="B1187" s="341">
        <v>43</v>
      </c>
      <c r="C1187" s="346">
        <v>43</v>
      </c>
      <c r="D1187" s="343">
        <f t="shared" si="18"/>
        <v>100</v>
      </c>
    </row>
    <row r="1188" ht="17.1" customHeight="1" spans="1:4">
      <c r="A1188" s="345" t="s">
        <v>1045</v>
      </c>
      <c r="B1188" s="341">
        <v>0</v>
      </c>
      <c r="C1188" s="346">
        <v>0</v>
      </c>
      <c r="D1188" s="343">
        <f t="shared" si="18"/>
        <v>0</v>
      </c>
    </row>
    <row r="1189" ht="17.1" customHeight="1" spans="1:4">
      <c r="A1189" s="345" t="s">
        <v>1046</v>
      </c>
      <c r="B1189" s="341">
        <v>0</v>
      </c>
      <c r="C1189" s="346">
        <v>0</v>
      </c>
      <c r="D1189" s="343">
        <f t="shared" si="18"/>
        <v>0</v>
      </c>
    </row>
    <row r="1190" ht="17.1" customHeight="1" spans="1:4">
      <c r="A1190" s="345" t="s">
        <v>1047</v>
      </c>
      <c r="B1190" s="341">
        <v>0</v>
      </c>
      <c r="C1190" s="346">
        <v>0</v>
      </c>
      <c r="D1190" s="343">
        <f t="shared" si="18"/>
        <v>0</v>
      </c>
    </row>
    <row r="1191" ht="17.1" customHeight="1" spans="1:4">
      <c r="A1191" s="345" t="s">
        <v>1048</v>
      </c>
      <c r="B1191" s="341">
        <v>0</v>
      </c>
      <c r="C1191" s="346">
        <v>0</v>
      </c>
      <c r="D1191" s="343">
        <f t="shared" si="18"/>
        <v>0</v>
      </c>
    </row>
    <row r="1192" ht="17.1" customHeight="1" spans="1:4">
      <c r="A1192" s="345" t="s">
        <v>1049</v>
      </c>
      <c r="B1192" s="341">
        <v>0</v>
      </c>
      <c r="C1192" s="346">
        <v>0</v>
      </c>
      <c r="D1192" s="343">
        <f t="shared" si="18"/>
        <v>0</v>
      </c>
    </row>
    <row r="1193" ht="17.1" customHeight="1" spans="1:4">
      <c r="A1193" s="345" t="s">
        <v>1050</v>
      </c>
      <c r="B1193" s="341">
        <v>0</v>
      </c>
      <c r="C1193" s="346">
        <v>0</v>
      </c>
      <c r="D1193" s="343">
        <f t="shared" si="18"/>
        <v>0</v>
      </c>
    </row>
    <row r="1194" ht="17.1" customHeight="1" spans="1:4">
      <c r="A1194" s="345" t="s">
        <v>1051</v>
      </c>
      <c r="B1194" s="341">
        <f>SUM(B1195)</f>
        <v>0</v>
      </c>
      <c r="C1194" s="344">
        <v>0</v>
      </c>
      <c r="D1194" s="343">
        <f t="shared" si="18"/>
        <v>0</v>
      </c>
    </row>
    <row r="1195" ht="17.1" customHeight="1" spans="1:4">
      <c r="A1195" s="345" t="s">
        <v>1052</v>
      </c>
      <c r="B1195" s="341">
        <v>0</v>
      </c>
      <c r="C1195" s="346">
        <v>0</v>
      </c>
      <c r="D1195" s="343">
        <f t="shared" si="18"/>
        <v>0</v>
      </c>
    </row>
    <row r="1196" ht="17.1" customHeight="1" spans="1:4">
      <c r="A1196" s="340" t="s">
        <v>1053</v>
      </c>
      <c r="B1196" s="341">
        <f>B1197+B1208+B1212</f>
        <v>16949</v>
      </c>
      <c r="C1196" s="342">
        <v>4238</v>
      </c>
      <c r="D1196" s="343">
        <f t="shared" si="18"/>
        <v>399.929211892402</v>
      </c>
    </row>
    <row r="1197" ht="17.1" customHeight="1" spans="1:4">
      <c r="A1197" s="340" t="s">
        <v>1054</v>
      </c>
      <c r="B1197" s="341">
        <f>SUM(B1198:B1207)</f>
        <v>2259</v>
      </c>
      <c r="C1197" s="344">
        <v>4238</v>
      </c>
      <c r="D1197" s="343">
        <f t="shared" si="18"/>
        <v>53.3034450212364</v>
      </c>
    </row>
    <row r="1198" ht="17.1" customHeight="1" spans="1:4">
      <c r="A1198" s="345" t="s">
        <v>1055</v>
      </c>
      <c r="B1198" s="341">
        <v>0</v>
      </c>
      <c r="C1198" s="346">
        <v>0</v>
      </c>
      <c r="D1198" s="343">
        <f t="shared" si="18"/>
        <v>0</v>
      </c>
    </row>
    <row r="1199" ht="17.1" customHeight="1" spans="1:4">
      <c r="A1199" s="345" t="s">
        <v>1056</v>
      </c>
      <c r="B1199" s="341">
        <v>0</v>
      </c>
      <c r="C1199" s="346">
        <v>0</v>
      </c>
      <c r="D1199" s="343">
        <f t="shared" si="18"/>
        <v>0</v>
      </c>
    </row>
    <row r="1200" ht="17.1" customHeight="1" spans="1:4">
      <c r="A1200" s="345" t="s">
        <v>1057</v>
      </c>
      <c r="B1200" s="341">
        <v>1056</v>
      </c>
      <c r="C1200" s="346">
        <v>1106</v>
      </c>
      <c r="D1200" s="343">
        <f t="shared" si="18"/>
        <v>95.4792043399638</v>
      </c>
    </row>
    <row r="1201" ht="17.1" customHeight="1" spans="1:4">
      <c r="A1201" s="345" t="s">
        <v>1058</v>
      </c>
      <c r="B1201" s="341">
        <v>0</v>
      </c>
      <c r="C1201" s="346">
        <v>0</v>
      </c>
      <c r="D1201" s="343">
        <f t="shared" si="18"/>
        <v>0</v>
      </c>
    </row>
    <row r="1202" ht="17.1" customHeight="1" spans="1:4">
      <c r="A1202" s="345" t="s">
        <v>1059</v>
      </c>
      <c r="B1202" s="341">
        <v>135</v>
      </c>
      <c r="C1202" s="346">
        <v>0</v>
      </c>
      <c r="D1202" s="343">
        <f t="shared" si="18"/>
        <v>0</v>
      </c>
    </row>
    <row r="1203" ht="17.1" customHeight="1" spans="1:4">
      <c r="A1203" s="345" t="s">
        <v>1060</v>
      </c>
      <c r="B1203" s="341">
        <v>0</v>
      </c>
      <c r="C1203" s="346">
        <v>2458</v>
      </c>
      <c r="D1203" s="343">
        <f t="shared" si="18"/>
        <v>0</v>
      </c>
    </row>
    <row r="1204" ht="17.1" customHeight="1" spans="1:4">
      <c r="A1204" s="345" t="s">
        <v>1061</v>
      </c>
      <c r="B1204" s="341">
        <v>0</v>
      </c>
      <c r="C1204" s="346">
        <v>0</v>
      </c>
      <c r="D1204" s="343">
        <f t="shared" si="18"/>
        <v>0</v>
      </c>
    </row>
    <row r="1205" ht="17.1" customHeight="1" spans="1:4">
      <c r="A1205" s="345" t="s">
        <v>1062</v>
      </c>
      <c r="B1205" s="341">
        <v>1068</v>
      </c>
      <c r="C1205" s="346">
        <v>674</v>
      </c>
      <c r="D1205" s="343">
        <f t="shared" si="18"/>
        <v>158.456973293769</v>
      </c>
    </row>
    <row r="1206" ht="17.1" customHeight="1" spans="1:4">
      <c r="A1206" s="345" t="s">
        <v>1063</v>
      </c>
      <c r="B1206" s="341">
        <v>0</v>
      </c>
      <c r="C1206" s="346">
        <v>0</v>
      </c>
      <c r="D1206" s="343">
        <f t="shared" si="18"/>
        <v>0</v>
      </c>
    </row>
    <row r="1207" ht="17.1" customHeight="1" spans="1:4">
      <c r="A1207" s="345" t="s">
        <v>1064</v>
      </c>
      <c r="B1207" s="341">
        <v>0</v>
      </c>
      <c r="C1207" s="346">
        <v>0</v>
      </c>
      <c r="D1207" s="343">
        <f t="shared" si="18"/>
        <v>0</v>
      </c>
    </row>
    <row r="1208" ht="17.1" customHeight="1" spans="1:4">
      <c r="A1208" s="340" t="s">
        <v>1065</v>
      </c>
      <c r="B1208" s="341">
        <f>SUM(B1209:B1211)</f>
        <v>14690</v>
      </c>
      <c r="C1208" s="344">
        <v>0</v>
      </c>
      <c r="D1208" s="343">
        <f t="shared" si="18"/>
        <v>0</v>
      </c>
    </row>
    <row r="1209" ht="17.1" customHeight="1" spans="1:4">
      <c r="A1209" s="345" t="s">
        <v>1066</v>
      </c>
      <c r="B1209" s="341">
        <v>14690</v>
      </c>
      <c r="C1209" s="346">
        <v>0</v>
      </c>
      <c r="D1209" s="343">
        <f t="shared" si="18"/>
        <v>0</v>
      </c>
    </row>
    <row r="1210" ht="17.1" customHeight="1" spans="1:4">
      <c r="A1210" s="345" t="s">
        <v>1067</v>
      </c>
      <c r="B1210" s="341">
        <v>0</v>
      </c>
      <c r="C1210" s="346">
        <v>0</v>
      </c>
      <c r="D1210" s="343">
        <f t="shared" si="18"/>
        <v>0</v>
      </c>
    </row>
    <row r="1211" ht="17.1" customHeight="1" spans="1:4">
      <c r="A1211" s="345" t="s">
        <v>1068</v>
      </c>
      <c r="B1211" s="341">
        <v>0</v>
      </c>
      <c r="C1211" s="346">
        <v>0</v>
      </c>
      <c r="D1211" s="343">
        <f t="shared" si="18"/>
        <v>0</v>
      </c>
    </row>
    <row r="1212" ht="17.1" customHeight="1" spans="1:4">
      <c r="A1212" s="340" t="s">
        <v>1069</v>
      </c>
      <c r="B1212" s="341">
        <f>SUM(B1213:B1215)</f>
        <v>0</v>
      </c>
      <c r="C1212" s="344">
        <v>0</v>
      </c>
      <c r="D1212" s="343">
        <f t="shared" si="18"/>
        <v>0</v>
      </c>
    </row>
    <row r="1213" ht="17.1" customHeight="1" spans="1:4">
      <c r="A1213" s="345" t="s">
        <v>1070</v>
      </c>
      <c r="B1213" s="351">
        <v>0</v>
      </c>
      <c r="C1213" s="346">
        <v>0</v>
      </c>
      <c r="D1213" s="343">
        <f t="shared" si="18"/>
        <v>0</v>
      </c>
    </row>
    <row r="1214" ht="17.1" customHeight="1" spans="1:4">
      <c r="A1214" s="345" t="s">
        <v>1071</v>
      </c>
      <c r="B1214" s="351">
        <v>0</v>
      </c>
      <c r="C1214" s="346">
        <v>0</v>
      </c>
      <c r="D1214" s="343">
        <f t="shared" si="18"/>
        <v>0</v>
      </c>
    </row>
    <row r="1215" ht="17.1" customHeight="1" spans="1:4">
      <c r="A1215" s="345" t="s">
        <v>1072</v>
      </c>
      <c r="B1215" s="351">
        <v>0</v>
      </c>
      <c r="C1215" s="346">
        <v>0</v>
      </c>
      <c r="D1215" s="343">
        <f t="shared" si="18"/>
        <v>0</v>
      </c>
    </row>
    <row r="1216" ht="17.1" customHeight="1" spans="1:4">
      <c r="A1216" s="340" t="s">
        <v>1073</v>
      </c>
      <c r="B1216" s="341">
        <f>B1217+B1235+B1241+B1247</f>
        <v>1589</v>
      </c>
      <c r="C1216" s="342">
        <v>1449</v>
      </c>
      <c r="D1216" s="343">
        <f t="shared" si="18"/>
        <v>109.661835748792</v>
      </c>
    </row>
    <row r="1217" ht="17.1" customHeight="1" spans="1:4">
      <c r="A1217" s="340" t="s">
        <v>1074</v>
      </c>
      <c r="B1217" s="341">
        <f>SUM(B1218:B1234)</f>
        <v>1539</v>
      </c>
      <c r="C1217" s="344">
        <v>1418</v>
      </c>
      <c r="D1217" s="343">
        <f t="shared" si="18"/>
        <v>108.533145275035</v>
      </c>
    </row>
    <row r="1218" ht="17.1" customHeight="1" spans="1:4">
      <c r="A1218" s="345" t="s">
        <v>142</v>
      </c>
      <c r="B1218" s="341">
        <v>0</v>
      </c>
      <c r="C1218" s="346">
        <v>0</v>
      </c>
      <c r="D1218" s="343">
        <f t="shared" si="18"/>
        <v>0</v>
      </c>
    </row>
    <row r="1219" ht="17.1" customHeight="1" spans="1:4">
      <c r="A1219" s="345" t="s">
        <v>143</v>
      </c>
      <c r="B1219" s="341">
        <v>0</v>
      </c>
      <c r="C1219" s="346">
        <v>0</v>
      </c>
      <c r="D1219" s="343">
        <f t="shared" si="18"/>
        <v>0</v>
      </c>
    </row>
    <row r="1220" ht="17.1" customHeight="1" spans="1:4">
      <c r="A1220" s="345" t="s">
        <v>144</v>
      </c>
      <c r="B1220" s="341">
        <v>0</v>
      </c>
      <c r="C1220" s="346">
        <v>0</v>
      </c>
      <c r="D1220" s="343">
        <f t="shared" si="18"/>
        <v>0</v>
      </c>
    </row>
    <row r="1221" ht="17.1" customHeight="1" spans="1:4">
      <c r="A1221" s="345" t="s">
        <v>1075</v>
      </c>
      <c r="B1221" s="341">
        <v>0</v>
      </c>
      <c r="C1221" s="346">
        <v>0</v>
      </c>
      <c r="D1221" s="343">
        <f t="shared" si="18"/>
        <v>0</v>
      </c>
    </row>
    <row r="1222" ht="17.1" customHeight="1" spans="1:4">
      <c r="A1222" s="345" t="s">
        <v>1076</v>
      </c>
      <c r="B1222" s="341">
        <v>0</v>
      </c>
      <c r="C1222" s="346">
        <v>0</v>
      </c>
      <c r="D1222" s="343">
        <f t="shared" ref="D1222:D1285" si="19">IFERROR(B1222/C1222*100,)</f>
        <v>0</v>
      </c>
    </row>
    <row r="1223" ht="17.1" customHeight="1" spans="1:4">
      <c r="A1223" s="345" t="s">
        <v>1077</v>
      </c>
      <c r="B1223" s="341">
        <v>0</v>
      </c>
      <c r="C1223" s="346">
        <v>0</v>
      </c>
      <c r="D1223" s="343">
        <f t="shared" si="19"/>
        <v>0</v>
      </c>
    </row>
    <row r="1224" ht="17.1" customHeight="1" spans="1:4">
      <c r="A1224" s="345" t="s">
        <v>1078</v>
      </c>
      <c r="B1224" s="341">
        <v>0</v>
      </c>
      <c r="C1224" s="346">
        <v>0</v>
      </c>
      <c r="D1224" s="343">
        <f t="shared" si="19"/>
        <v>0</v>
      </c>
    </row>
    <row r="1225" ht="17.1" customHeight="1" spans="1:4">
      <c r="A1225" s="345" t="s">
        <v>1079</v>
      </c>
      <c r="B1225" s="341">
        <v>0</v>
      </c>
      <c r="C1225" s="346">
        <v>0</v>
      </c>
      <c r="D1225" s="343">
        <f t="shared" si="19"/>
        <v>0</v>
      </c>
    </row>
    <row r="1226" ht="17.1" customHeight="1" spans="1:4">
      <c r="A1226" s="345" t="s">
        <v>1080</v>
      </c>
      <c r="B1226" s="341">
        <v>0</v>
      </c>
      <c r="C1226" s="346">
        <v>0</v>
      </c>
      <c r="D1226" s="343">
        <f t="shared" si="19"/>
        <v>0</v>
      </c>
    </row>
    <row r="1227" ht="17.1" customHeight="1" spans="1:4">
      <c r="A1227" s="345" t="s">
        <v>1081</v>
      </c>
      <c r="B1227" s="341">
        <v>0</v>
      </c>
      <c r="C1227" s="346">
        <v>0</v>
      </c>
      <c r="D1227" s="343">
        <f t="shared" si="19"/>
        <v>0</v>
      </c>
    </row>
    <row r="1228" ht="17.1" customHeight="1" spans="1:4">
      <c r="A1228" s="345" t="s">
        <v>1082</v>
      </c>
      <c r="B1228" s="341">
        <v>1500</v>
      </c>
      <c r="C1228" s="346">
        <v>1400</v>
      </c>
      <c r="D1228" s="343">
        <f t="shared" si="19"/>
        <v>107.142857142857</v>
      </c>
    </row>
    <row r="1229" ht="17.1" customHeight="1" spans="1:4">
      <c r="A1229" s="345" t="s">
        <v>1083</v>
      </c>
      <c r="B1229" s="341">
        <v>0</v>
      </c>
      <c r="C1229" s="346">
        <v>0</v>
      </c>
      <c r="D1229" s="343">
        <f t="shared" si="19"/>
        <v>0</v>
      </c>
    </row>
    <row r="1230" ht="17.1" customHeight="1" spans="1:4">
      <c r="A1230" s="345" t="s">
        <v>1084</v>
      </c>
      <c r="B1230" s="341">
        <v>0</v>
      </c>
      <c r="C1230" s="346">
        <v>0</v>
      </c>
      <c r="D1230" s="343">
        <f t="shared" si="19"/>
        <v>0</v>
      </c>
    </row>
    <row r="1231" ht="17.1" customHeight="1" spans="1:4">
      <c r="A1231" s="345" t="s">
        <v>1085</v>
      </c>
      <c r="B1231" s="341">
        <v>0</v>
      </c>
      <c r="C1231" s="346">
        <v>0</v>
      </c>
      <c r="D1231" s="343">
        <f t="shared" si="19"/>
        <v>0</v>
      </c>
    </row>
    <row r="1232" ht="17.1" customHeight="1" spans="1:4">
      <c r="A1232" s="345" t="s">
        <v>1086</v>
      </c>
      <c r="B1232" s="341">
        <v>0</v>
      </c>
      <c r="C1232" s="346">
        <v>0</v>
      </c>
      <c r="D1232" s="343">
        <f t="shared" si="19"/>
        <v>0</v>
      </c>
    </row>
    <row r="1233" ht="17.1" customHeight="1" spans="1:4">
      <c r="A1233" s="345" t="s">
        <v>151</v>
      </c>
      <c r="B1233" s="341">
        <v>0</v>
      </c>
      <c r="C1233" s="346">
        <v>0</v>
      </c>
      <c r="D1233" s="343">
        <f t="shared" si="19"/>
        <v>0</v>
      </c>
    </row>
    <row r="1234" ht="17.1" customHeight="1" spans="1:4">
      <c r="A1234" s="345" t="s">
        <v>1087</v>
      </c>
      <c r="B1234" s="341">
        <v>39</v>
      </c>
      <c r="C1234" s="346">
        <v>18</v>
      </c>
      <c r="D1234" s="343">
        <f t="shared" si="19"/>
        <v>216.666666666667</v>
      </c>
    </row>
    <row r="1235" ht="17.1" customHeight="1" spans="1:4">
      <c r="A1235" s="340" t="s">
        <v>1088</v>
      </c>
      <c r="B1235" s="341">
        <f>SUM(B1236:B1240)</f>
        <v>0</v>
      </c>
      <c r="C1235" s="344">
        <v>0</v>
      </c>
      <c r="D1235" s="343">
        <f t="shared" si="19"/>
        <v>0</v>
      </c>
    </row>
    <row r="1236" ht="17.1" customHeight="1" spans="1:4">
      <c r="A1236" s="345" t="s">
        <v>1089</v>
      </c>
      <c r="B1236" s="341">
        <v>0</v>
      </c>
      <c r="C1236" s="346">
        <v>0</v>
      </c>
      <c r="D1236" s="343">
        <f t="shared" si="19"/>
        <v>0</v>
      </c>
    </row>
    <row r="1237" ht="17.1" customHeight="1" spans="1:4">
      <c r="A1237" s="345" t="s">
        <v>1090</v>
      </c>
      <c r="B1237" s="341">
        <v>0</v>
      </c>
      <c r="C1237" s="346">
        <v>0</v>
      </c>
      <c r="D1237" s="343">
        <f t="shared" si="19"/>
        <v>0</v>
      </c>
    </row>
    <row r="1238" ht="17.1" customHeight="1" spans="1:4">
      <c r="A1238" s="345" t="s">
        <v>1091</v>
      </c>
      <c r="B1238" s="341">
        <v>0</v>
      </c>
      <c r="C1238" s="346">
        <v>0</v>
      </c>
      <c r="D1238" s="343">
        <f t="shared" si="19"/>
        <v>0</v>
      </c>
    </row>
    <row r="1239" ht="17.1" customHeight="1" spans="1:4">
      <c r="A1239" s="345" t="s">
        <v>1092</v>
      </c>
      <c r="B1239" s="341">
        <v>0</v>
      </c>
      <c r="C1239" s="346">
        <v>0</v>
      </c>
      <c r="D1239" s="343">
        <f t="shared" si="19"/>
        <v>0</v>
      </c>
    </row>
    <row r="1240" ht="17.1" customHeight="1" spans="1:4">
      <c r="A1240" s="345" t="s">
        <v>1093</v>
      </c>
      <c r="B1240" s="341">
        <v>0</v>
      </c>
      <c r="C1240" s="346">
        <v>0</v>
      </c>
      <c r="D1240" s="343">
        <f t="shared" si="19"/>
        <v>0</v>
      </c>
    </row>
    <row r="1241" ht="17.1" customHeight="1" spans="1:4">
      <c r="A1241" s="340" t="s">
        <v>1094</v>
      </c>
      <c r="B1241" s="341">
        <f>SUM(B1242:B1246)</f>
        <v>0</v>
      </c>
      <c r="C1241" s="344">
        <v>0</v>
      </c>
      <c r="D1241" s="343">
        <f t="shared" si="19"/>
        <v>0</v>
      </c>
    </row>
    <row r="1242" ht="17.1" customHeight="1" spans="1:4">
      <c r="A1242" s="345" t="s">
        <v>1095</v>
      </c>
      <c r="B1242" s="341">
        <v>0</v>
      </c>
      <c r="C1242" s="346">
        <v>0</v>
      </c>
      <c r="D1242" s="343">
        <f t="shared" si="19"/>
        <v>0</v>
      </c>
    </row>
    <row r="1243" ht="17.1" customHeight="1" spans="1:4">
      <c r="A1243" s="345" t="s">
        <v>1096</v>
      </c>
      <c r="B1243" s="341">
        <v>0</v>
      </c>
      <c r="C1243" s="346">
        <v>0</v>
      </c>
      <c r="D1243" s="343">
        <f t="shared" si="19"/>
        <v>0</v>
      </c>
    </row>
    <row r="1244" ht="17.1" customHeight="1" spans="1:4">
      <c r="A1244" s="345" t="s">
        <v>1097</v>
      </c>
      <c r="B1244" s="341">
        <v>0</v>
      </c>
      <c r="C1244" s="346">
        <v>0</v>
      </c>
      <c r="D1244" s="343">
        <f t="shared" si="19"/>
        <v>0</v>
      </c>
    </row>
    <row r="1245" ht="17.1" customHeight="1" spans="1:4">
      <c r="A1245" s="345" t="s">
        <v>1098</v>
      </c>
      <c r="B1245" s="341">
        <v>0</v>
      </c>
      <c r="C1245" s="346">
        <v>0</v>
      </c>
      <c r="D1245" s="343">
        <f t="shared" si="19"/>
        <v>0</v>
      </c>
    </row>
    <row r="1246" ht="17.1" customHeight="1" spans="1:4">
      <c r="A1246" s="345" t="s">
        <v>1099</v>
      </c>
      <c r="B1246" s="341">
        <v>0</v>
      </c>
      <c r="C1246" s="346">
        <v>0</v>
      </c>
      <c r="D1246" s="343">
        <f t="shared" si="19"/>
        <v>0</v>
      </c>
    </row>
    <row r="1247" ht="17.1" customHeight="1" spans="1:4">
      <c r="A1247" s="340" t="s">
        <v>1100</v>
      </c>
      <c r="B1247" s="341">
        <f>SUM(B1248:B1259)</f>
        <v>50</v>
      </c>
      <c r="C1247" s="344">
        <v>31</v>
      </c>
      <c r="D1247" s="343">
        <f t="shared" si="19"/>
        <v>161.290322580645</v>
      </c>
    </row>
    <row r="1248" ht="17.1" customHeight="1" spans="1:4">
      <c r="A1248" s="345" t="s">
        <v>1101</v>
      </c>
      <c r="B1248" s="341">
        <v>0</v>
      </c>
      <c r="C1248" s="346">
        <v>0</v>
      </c>
      <c r="D1248" s="343">
        <f t="shared" si="19"/>
        <v>0</v>
      </c>
    </row>
    <row r="1249" ht="17.1" customHeight="1" spans="1:4">
      <c r="A1249" s="345" t="s">
        <v>1102</v>
      </c>
      <c r="B1249" s="341">
        <v>0</v>
      </c>
      <c r="C1249" s="346">
        <v>0</v>
      </c>
      <c r="D1249" s="343">
        <f t="shared" si="19"/>
        <v>0</v>
      </c>
    </row>
    <row r="1250" ht="17.1" customHeight="1" spans="1:4">
      <c r="A1250" s="345" t="s">
        <v>1103</v>
      </c>
      <c r="B1250" s="341">
        <v>0</v>
      </c>
      <c r="C1250" s="346">
        <v>0</v>
      </c>
      <c r="D1250" s="343">
        <f t="shared" si="19"/>
        <v>0</v>
      </c>
    </row>
    <row r="1251" ht="17.1" customHeight="1" spans="1:4">
      <c r="A1251" s="345" t="s">
        <v>1104</v>
      </c>
      <c r="B1251" s="341">
        <v>0</v>
      </c>
      <c r="C1251" s="346">
        <v>0</v>
      </c>
      <c r="D1251" s="343">
        <f t="shared" si="19"/>
        <v>0</v>
      </c>
    </row>
    <row r="1252" ht="17.1" customHeight="1" spans="1:4">
      <c r="A1252" s="345" t="s">
        <v>1105</v>
      </c>
      <c r="B1252" s="341">
        <v>0</v>
      </c>
      <c r="C1252" s="346">
        <v>0</v>
      </c>
      <c r="D1252" s="343">
        <f t="shared" si="19"/>
        <v>0</v>
      </c>
    </row>
    <row r="1253" ht="17.1" customHeight="1" spans="1:4">
      <c r="A1253" s="345" t="s">
        <v>1106</v>
      </c>
      <c r="B1253" s="341">
        <v>0</v>
      </c>
      <c r="C1253" s="346">
        <v>0</v>
      </c>
      <c r="D1253" s="343">
        <f t="shared" si="19"/>
        <v>0</v>
      </c>
    </row>
    <row r="1254" ht="17.1" customHeight="1" spans="1:4">
      <c r="A1254" s="345" t="s">
        <v>1107</v>
      </c>
      <c r="B1254" s="341">
        <v>0</v>
      </c>
      <c r="C1254" s="346">
        <v>0</v>
      </c>
      <c r="D1254" s="343">
        <f t="shared" si="19"/>
        <v>0</v>
      </c>
    </row>
    <row r="1255" ht="17.1" customHeight="1" spans="1:4">
      <c r="A1255" s="345" t="s">
        <v>1108</v>
      </c>
      <c r="B1255" s="341">
        <v>0</v>
      </c>
      <c r="C1255" s="346">
        <v>0</v>
      </c>
      <c r="D1255" s="343">
        <f t="shared" si="19"/>
        <v>0</v>
      </c>
    </row>
    <row r="1256" ht="17.1" customHeight="1" spans="1:4">
      <c r="A1256" s="345" t="s">
        <v>1109</v>
      </c>
      <c r="B1256" s="341">
        <v>0</v>
      </c>
      <c r="C1256" s="346">
        <v>0</v>
      </c>
      <c r="D1256" s="343">
        <f t="shared" si="19"/>
        <v>0</v>
      </c>
    </row>
    <row r="1257" ht="17.1" customHeight="1" spans="1:4">
      <c r="A1257" s="345" t="s">
        <v>1110</v>
      </c>
      <c r="B1257" s="341">
        <v>0</v>
      </c>
      <c r="C1257" s="346">
        <v>0</v>
      </c>
      <c r="D1257" s="343">
        <f t="shared" si="19"/>
        <v>0</v>
      </c>
    </row>
    <row r="1258" ht="17.1" customHeight="1" spans="1:4">
      <c r="A1258" s="345" t="s">
        <v>1111</v>
      </c>
      <c r="B1258" s="341">
        <v>0</v>
      </c>
      <c r="C1258" s="346">
        <v>0</v>
      </c>
      <c r="D1258" s="343">
        <f t="shared" si="19"/>
        <v>0</v>
      </c>
    </row>
    <row r="1259" ht="17.1" customHeight="1" spans="1:4">
      <c r="A1259" s="345" t="s">
        <v>1112</v>
      </c>
      <c r="B1259" s="341">
        <v>50</v>
      </c>
      <c r="C1259" s="346">
        <v>31</v>
      </c>
      <c r="D1259" s="343">
        <f t="shared" si="19"/>
        <v>161.290322580645</v>
      </c>
    </row>
    <row r="1260" ht="17.1" customHeight="1" spans="1:4">
      <c r="A1260" s="340" t="s">
        <v>1113</v>
      </c>
      <c r="B1260" s="341">
        <f>B1261+B1273+B1279+B1287+B1300+B1304+B1308</f>
        <v>4222</v>
      </c>
      <c r="C1260" s="342">
        <v>3437</v>
      </c>
      <c r="D1260" s="343">
        <f t="shared" si="19"/>
        <v>122.839685772476</v>
      </c>
    </row>
    <row r="1261" ht="17.1" customHeight="1" spans="1:4">
      <c r="A1261" s="340" t="s">
        <v>1114</v>
      </c>
      <c r="B1261" s="341">
        <f>SUM(B1262:B1272)</f>
        <v>1669</v>
      </c>
      <c r="C1261" s="344">
        <v>1092</v>
      </c>
      <c r="D1261" s="343">
        <f t="shared" si="19"/>
        <v>152.838827838828</v>
      </c>
    </row>
    <row r="1262" ht="17.1" customHeight="1" spans="1:4">
      <c r="A1262" s="345" t="s">
        <v>142</v>
      </c>
      <c r="B1262" s="341">
        <v>366</v>
      </c>
      <c r="C1262" s="346">
        <v>324</v>
      </c>
      <c r="D1262" s="343">
        <f t="shared" si="19"/>
        <v>112.962962962963</v>
      </c>
    </row>
    <row r="1263" ht="17.1" customHeight="1" spans="1:4">
      <c r="A1263" s="345" t="s">
        <v>143</v>
      </c>
      <c r="B1263" s="341">
        <v>0</v>
      </c>
      <c r="C1263" s="346">
        <v>0</v>
      </c>
      <c r="D1263" s="343">
        <f t="shared" si="19"/>
        <v>0</v>
      </c>
    </row>
    <row r="1264" ht="17.1" customHeight="1" spans="1:4">
      <c r="A1264" s="345" t="s">
        <v>144</v>
      </c>
      <c r="B1264" s="341">
        <v>0</v>
      </c>
      <c r="C1264" s="346">
        <v>0</v>
      </c>
      <c r="D1264" s="343">
        <f t="shared" si="19"/>
        <v>0</v>
      </c>
    </row>
    <row r="1265" ht="17.1" customHeight="1" spans="1:4">
      <c r="A1265" s="345" t="s">
        <v>1115</v>
      </c>
      <c r="B1265" s="341">
        <v>23</v>
      </c>
      <c r="C1265" s="346">
        <v>269</v>
      </c>
      <c r="D1265" s="343">
        <f t="shared" si="19"/>
        <v>8.55018587360595</v>
      </c>
    </row>
    <row r="1266" ht="17.1" customHeight="1" spans="1:4">
      <c r="A1266" s="345" t="s">
        <v>1116</v>
      </c>
      <c r="B1266" s="341">
        <v>0</v>
      </c>
      <c r="C1266" s="346">
        <v>0</v>
      </c>
      <c r="D1266" s="343">
        <f t="shared" si="19"/>
        <v>0</v>
      </c>
    </row>
    <row r="1267" ht="17.1" customHeight="1" spans="1:4">
      <c r="A1267" s="345" t="s">
        <v>1117</v>
      </c>
      <c r="B1267" s="341">
        <v>160</v>
      </c>
      <c r="C1267" s="346">
        <v>134</v>
      </c>
      <c r="D1267" s="343">
        <f t="shared" si="19"/>
        <v>119.402985074627</v>
      </c>
    </row>
    <row r="1268" ht="17.1" customHeight="1" spans="1:4">
      <c r="A1268" s="345" t="s">
        <v>1118</v>
      </c>
      <c r="B1268" s="341">
        <v>0</v>
      </c>
      <c r="C1268" s="346">
        <v>0</v>
      </c>
      <c r="D1268" s="343">
        <f t="shared" si="19"/>
        <v>0</v>
      </c>
    </row>
    <row r="1269" ht="17.1" customHeight="1" spans="1:4">
      <c r="A1269" s="345" t="s">
        <v>1119</v>
      </c>
      <c r="B1269" s="341">
        <v>512</v>
      </c>
      <c r="C1269" s="346">
        <v>0</v>
      </c>
      <c r="D1269" s="343">
        <f t="shared" si="19"/>
        <v>0</v>
      </c>
    </row>
    <row r="1270" ht="17.1" customHeight="1" spans="1:4">
      <c r="A1270" s="345" t="s">
        <v>1120</v>
      </c>
      <c r="B1270" s="341">
        <v>0</v>
      </c>
      <c r="C1270" s="346">
        <v>0</v>
      </c>
      <c r="D1270" s="343">
        <f t="shared" si="19"/>
        <v>0</v>
      </c>
    </row>
    <row r="1271" ht="17.1" customHeight="1" spans="1:4">
      <c r="A1271" s="345" t="s">
        <v>151</v>
      </c>
      <c r="B1271" s="341">
        <v>231</v>
      </c>
      <c r="C1271" s="346">
        <v>159</v>
      </c>
      <c r="D1271" s="343">
        <f t="shared" si="19"/>
        <v>145.283018867925</v>
      </c>
    </row>
    <row r="1272" ht="17.1" customHeight="1" spans="1:4">
      <c r="A1272" s="345" t="s">
        <v>1121</v>
      </c>
      <c r="B1272" s="341">
        <v>377</v>
      </c>
      <c r="C1272" s="346">
        <v>206</v>
      </c>
      <c r="D1272" s="343">
        <f t="shared" si="19"/>
        <v>183.009708737864</v>
      </c>
    </row>
    <row r="1273" ht="17.1" customHeight="1" spans="1:4">
      <c r="A1273" s="340" t="s">
        <v>1122</v>
      </c>
      <c r="B1273" s="341">
        <f>SUM(B1274:B1278)</f>
        <v>2307</v>
      </c>
      <c r="C1273" s="344">
        <v>2146</v>
      </c>
      <c r="D1273" s="343">
        <f t="shared" si="19"/>
        <v>107.502329916123</v>
      </c>
    </row>
    <row r="1274" ht="17.1" customHeight="1" spans="1:4">
      <c r="A1274" s="345" t="s">
        <v>142</v>
      </c>
      <c r="B1274" s="341">
        <v>1434</v>
      </c>
      <c r="C1274" s="346">
        <v>1261</v>
      </c>
      <c r="D1274" s="343">
        <f t="shared" si="19"/>
        <v>113.719270420301</v>
      </c>
    </row>
    <row r="1275" ht="17.1" customHeight="1" spans="1:4">
      <c r="A1275" s="345" t="s">
        <v>143</v>
      </c>
      <c r="B1275" s="341">
        <v>0</v>
      </c>
      <c r="C1275" s="346">
        <v>0</v>
      </c>
      <c r="D1275" s="343">
        <f t="shared" si="19"/>
        <v>0</v>
      </c>
    </row>
    <row r="1276" ht="17.1" customHeight="1" spans="1:4">
      <c r="A1276" s="345" t="s">
        <v>144</v>
      </c>
      <c r="B1276" s="341">
        <v>0</v>
      </c>
      <c r="C1276" s="346">
        <v>0</v>
      </c>
      <c r="D1276" s="343">
        <f t="shared" si="19"/>
        <v>0</v>
      </c>
    </row>
    <row r="1277" ht="17.1" customHeight="1" spans="1:4">
      <c r="A1277" s="345" t="s">
        <v>1123</v>
      </c>
      <c r="B1277" s="341">
        <v>733</v>
      </c>
      <c r="C1277" s="346">
        <v>701</v>
      </c>
      <c r="D1277" s="343">
        <f t="shared" si="19"/>
        <v>104.564907275321</v>
      </c>
    </row>
    <row r="1278" ht="17.1" customHeight="1" spans="1:4">
      <c r="A1278" s="345" t="s">
        <v>1124</v>
      </c>
      <c r="B1278" s="341">
        <v>140</v>
      </c>
      <c r="C1278" s="346">
        <v>184</v>
      </c>
      <c r="D1278" s="343">
        <f t="shared" si="19"/>
        <v>76.0869565217391</v>
      </c>
    </row>
    <row r="1279" ht="17.1" customHeight="1" spans="1:4">
      <c r="A1279" s="340" t="s">
        <v>1125</v>
      </c>
      <c r="B1279" s="341">
        <f>SUM(B1280:B1286)</f>
        <v>0</v>
      </c>
      <c r="C1279" s="344">
        <v>0</v>
      </c>
      <c r="D1279" s="343">
        <f t="shared" si="19"/>
        <v>0</v>
      </c>
    </row>
    <row r="1280" ht="17.1" customHeight="1" spans="1:4">
      <c r="A1280" s="345" t="s">
        <v>142</v>
      </c>
      <c r="B1280" s="341">
        <v>0</v>
      </c>
      <c r="C1280" s="346">
        <v>0</v>
      </c>
      <c r="D1280" s="343">
        <f t="shared" si="19"/>
        <v>0</v>
      </c>
    </row>
    <row r="1281" ht="17.1" customHeight="1" spans="1:4">
      <c r="A1281" s="345" t="s">
        <v>143</v>
      </c>
      <c r="B1281" s="341">
        <v>0</v>
      </c>
      <c r="C1281" s="346">
        <v>0</v>
      </c>
      <c r="D1281" s="343">
        <f t="shared" si="19"/>
        <v>0</v>
      </c>
    </row>
    <row r="1282" ht="17.1" customHeight="1" spans="1:4">
      <c r="A1282" s="345" t="s">
        <v>144</v>
      </c>
      <c r="B1282" s="341">
        <v>0</v>
      </c>
      <c r="C1282" s="346">
        <v>0</v>
      </c>
      <c r="D1282" s="343">
        <f t="shared" si="19"/>
        <v>0</v>
      </c>
    </row>
    <row r="1283" ht="17.1" customHeight="1" spans="1:4">
      <c r="A1283" s="345" t="s">
        <v>1126</v>
      </c>
      <c r="B1283" s="341">
        <v>0</v>
      </c>
      <c r="C1283" s="346">
        <v>0</v>
      </c>
      <c r="D1283" s="343">
        <f t="shared" si="19"/>
        <v>0</v>
      </c>
    </row>
    <row r="1284" ht="17.1" customHeight="1" spans="1:4">
      <c r="A1284" s="345" t="s">
        <v>1127</v>
      </c>
      <c r="B1284" s="341">
        <v>0</v>
      </c>
      <c r="C1284" s="346">
        <v>0</v>
      </c>
      <c r="D1284" s="343">
        <f t="shared" si="19"/>
        <v>0</v>
      </c>
    </row>
    <row r="1285" ht="17.1" customHeight="1" spans="1:4">
      <c r="A1285" s="345" t="s">
        <v>151</v>
      </c>
      <c r="B1285" s="341">
        <v>0</v>
      </c>
      <c r="C1285" s="346">
        <v>0</v>
      </c>
      <c r="D1285" s="343">
        <f t="shared" si="19"/>
        <v>0</v>
      </c>
    </row>
    <row r="1286" ht="17.1" customHeight="1" spans="1:4">
      <c r="A1286" s="345" t="s">
        <v>1128</v>
      </c>
      <c r="B1286" s="341">
        <v>0</v>
      </c>
      <c r="C1286" s="346">
        <v>0</v>
      </c>
      <c r="D1286" s="343">
        <f t="shared" ref="D1286:D1324" si="20">IFERROR(B1286/C1286*100,)</f>
        <v>0</v>
      </c>
    </row>
    <row r="1287" ht="17.1" customHeight="1" spans="1:4">
      <c r="A1287" s="340" t="s">
        <v>1129</v>
      </c>
      <c r="B1287" s="341">
        <f>SUM(B1288:B1299)</f>
        <v>77</v>
      </c>
      <c r="C1287" s="344">
        <v>78</v>
      </c>
      <c r="D1287" s="343">
        <f t="shared" si="20"/>
        <v>98.7179487179487</v>
      </c>
    </row>
    <row r="1288" ht="17.1" customHeight="1" spans="1:4">
      <c r="A1288" s="345" t="s">
        <v>142</v>
      </c>
      <c r="B1288" s="341">
        <v>49</v>
      </c>
      <c r="C1288" s="346">
        <v>59</v>
      </c>
      <c r="D1288" s="343">
        <f t="shared" si="20"/>
        <v>83.0508474576271</v>
      </c>
    </row>
    <row r="1289" ht="17.1" customHeight="1" spans="1:4">
      <c r="A1289" s="345" t="s">
        <v>143</v>
      </c>
      <c r="B1289" s="341">
        <v>0</v>
      </c>
      <c r="C1289" s="346">
        <v>0</v>
      </c>
      <c r="D1289" s="343">
        <f t="shared" si="20"/>
        <v>0</v>
      </c>
    </row>
    <row r="1290" ht="17.1" customHeight="1" spans="1:4">
      <c r="A1290" s="345" t="s">
        <v>144</v>
      </c>
      <c r="B1290" s="341">
        <v>0</v>
      </c>
      <c r="C1290" s="346">
        <v>0</v>
      </c>
      <c r="D1290" s="343">
        <f t="shared" si="20"/>
        <v>0</v>
      </c>
    </row>
    <row r="1291" ht="17.1" customHeight="1" spans="1:4">
      <c r="A1291" s="345" t="s">
        <v>1130</v>
      </c>
      <c r="B1291" s="341">
        <v>3</v>
      </c>
      <c r="C1291" s="346">
        <v>12</v>
      </c>
      <c r="D1291" s="343">
        <f t="shared" si="20"/>
        <v>25</v>
      </c>
    </row>
    <row r="1292" ht="17.1" customHeight="1" spans="1:4">
      <c r="A1292" s="345" t="s">
        <v>1131</v>
      </c>
      <c r="B1292" s="341">
        <v>0</v>
      </c>
      <c r="C1292" s="346">
        <v>0</v>
      </c>
      <c r="D1292" s="343">
        <f t="shared" si="20"/>
        <v>0</v>
      </c>
    </row>
    <row r="1293" ht="17.1" customHeight="1" spans="1:4">
      <c r="A1293" s="345" t="s">
        <v>1132</v>
      </c>
      <c r="B1293" s="341">
        <v>0</v>
      </c>
      <c r="C1293" s="346">
        <v>0</v>
      </c>
      <c r="D1293" s="343">
        <f t="shared" si="20"/>
        <v>0</v>
      </c>
    </row>
    <row r="1294" ht="17.1" customHeight="1" spans="1:4">
      <c r="A1294" s="345" t="s">
        <v>1133</v>
      </c>
      <c r="B1294" s="341">
        <v>0</v>
      </c>
      <c r="C1294" s="346">
        <v>0</v>
      </c>
      <c r="D1294" s="343">
        <f t="shared" si="20"/>
        <v>0</v>
      </c>
    </row>
    <row r="1295" ht="17.1" customHeight="1" spans="1:4">
      <c r="A1295" s="345" t="s">
        <v>1134</v>
      </c>
      <c r="B1295" s="341">
        <v>0</v>
      </c>
      <c r="C1295" s="346">
        <v>0</v>
      </c>
      <c r="D1295" s="343">
        <f t="shared" si="20"/>
        <v>0</v>
      </c>
    </row>
    <row r="1296" ht="17.1" customHeight="1" spans="1:4">
      <c r="A1296" s="345" t="s">
        <v>1135</v>
      </c>
      <c r="B1296" s="341">
        <v>0</v>
      </c>
      <c r="C1296" s="346">
        <v>0</v>
      </c>
      <c r="D1296" s="343">
        <f t="shared" si="20"/>
        <v>0</v>
      </c>
    </row>
    <row r="1297" ht="17.1" customHeight="1" spans="1:4">
      <c r="A1297" s="345" t="s">
        <v>1136</v>
      </c>
      <c r="B1297" s="341">
        <v>0</v>
      </c>
      <c r="C1297" s="346">
        <v>0</v>
      </c>
      <c r="D1297" s="343">
        <f t="shared" si="20"/>
        <v>0</v>
      </c>
    </row>
    <row r="1298" ht="17.1" customHeight="1" spans="1:4">
      <c r="A1298" s="345" t="s">
        <v>1137</v>
      </c>
      <c r="B1298" s="341">
        <v>0</v>
      </c>
      <c r="C1298" s="346">
        <v>0</v>
      </c>
      <c r="D1298" s="343">
        <f t="shared" si="20"/>
        <v>0</v>
      </c>
    </row>
    <row r="1299" ht="17.1" customHeight="1" spans="1:4">
      <c r="A1299" s="345" t="s">
        <v>1138</v>
      </c>
      <c r="B1299" s="341">
        <v>25</v>
      </c>
      <c r="C1299" s="346">
        <v>7</v>
      </c>
      <c r="D1299" s="343">
        <f t="shared" si="20"/>
        <v>357.142857142857</v>
      </c>
    </row>
    <row r="1300" ht="17.1" customHeight="1" spans="1:4">
      <c r="A1300" s="340" t="s">
        <v>1139</v>
      </c>
      <c r="B1300" s="341">
        <f>SUM(B1301:B1303)</f>
        <v>169</v>
      </c>
      <c r="C1300" s="344">
        <v>91</v>
      </c>
      <c r="D1300" s="343">
        <f t="shared" si="20"/>
        <v>185.714285714286</v>
      </c>
    </row>
    <row r="1301" ht="17.1" customHeight="1" spans="1:4">
      <c r="A1301" s="345" t="s">
        <v>1140</v>
      </c>
      <c r="B1301" s="341">
        <v>80</v>
      </c>
      <c r="C1301" s="346">
        <v>49</v>
      </c>
      <c r="D1301" s="343">
        <f t="shared" si="20"/>
        <v>163.265306122449</v>
      </c>
    </row>
    <row r="1302" ht="17.1" customHeight="1" spans="1:4">
      <c r="A1302" s="345" t="s">
        <v>1141</v>
      </c>
      <c r="B1302" s="341">
        <v>0</v>
      </c>
      <c r="C1302" s="346">
        <v>0</v>
      </c>
      <c r="D1302" s="343">
        <f t="shared" si="20"/>
        <v>0</v>
      </c>
    </row>
    <row r="1303" ht="17.1" customHeight="1" spans="1:4">
      <c r="A1303" s="345" t="s">
        <v>1142</v>
      </c>
      <c r="B1303" s="341">
        <v>89</v>
      </c>
      <c r="C1303" s="346">
        <v>42</v>
      </c>
      <c r="D1303" s="343">
        <f t="shared" si="20"/>
        <v>211.904761904762</v>
      </c>
    </row>
    <row r="1304" ht="17.1" customHeight="1" spans="1:4">
      <c r="A1304" s="340" t="s">
        <v>1143</v>
      </c>
      <c r="B1304" s="341">
        <f>SUM(B1305:B1307)</f>
        <v>0</v>
      </c>
      <c r="C1304" s="344">
        <v>0</v>
      </c>
      <c r="D1304" s="343">
        <f t="shared" si="20"/>
        <v>0</v>
      </c>
    </row>
    <row r="1305" ht="17.1" customHeight="1" spans="1:4">
      <c r="A1305" s="345" t="s">
        <v>1144</v>
      </c>
      <c r="B1305" s="341">
        <v>0</v>
      </c>
      <c r="C1305" s="346">
        <v>0</v>
      </c>
      <c r="D1305" s="343">
        <f t="shared" si="20"/>
        <v>0</v>
      </c>
    </row>
    <row r="1306" ht="17.1" customHeight="1" spans="1:4">
      <c r="A1306" s="345" t="s">
        <v>1145</v>
      </c>
      <c r="B1306" s="341">
        <v>0</v>
      </c>
      <c r="C1306" s="346">
        <v>0</v>
      </c>
      <c r="D1306" s="343">
        <f t="shared" si="20"/>
        <v>0</v>
      </c>
    </row>
    <row r="1307" ht="17.1" customHeight="1" spans="1:4">
      <c r="A1307" s="345" t="s">
        <v>1146</v>
      </c>
      <c r="B1307" s="341">
        <v>0</v>
      </c>
      <c r="C1307" s="346">
        <v>0</v>
      </c>
      <c r="D1307" s="343">
        <f t="shared" si="20"/>
        <v>0</v>
      </c>
    </row>
    <row r="1308" ht="17.1" customHeight="1" spans="1:4">
      <c r="A1308" s="340" t="s">
        <v>1147</v>
      </c>
      <c r="B1308" s="341">
        <f>SUM(B1309)</f>
        <v>0</v>
      </c>
      <c r="C1308" s="344">
        <v>0</v>
      </c>
      <c r="D1308" s="343">
        <f t="shared" si="20"/>
        <v>0</v>
      </c>
    </row>
    <row r="1309" ht="17.1" customHeight="1" spans="1:4">
      <c r="A1309" s="345" t="s">
        <v>1148</v>
      </c>
      <c r="B1309" s="341">
        <v>0</v>
      </c>
      <c r="C1309" s="346">
        <v>0</v>
      </c>
      <c r="D1309" s="343">
        <f t="shared" si="20"/>
        <v>0</v>
      </c>
    </row>
    <row r="1310" ht="17.1" customHeight="1" spans="1:4">
      <c r="A1310" s="340" t="s">
        <v>1149</v>
      </c>
      <c r="B1310" s="341">
        <f>B1311</f>
        <v>1672</v>
      </c>
      <c r="C1310" s="342">
        <v>551</v>
      </c>
      <c r="D1310" s="343">
        <f t="shared" si="20"/>
        <v>303.448275862069</v>
      </c>
    </row>
    <row r="1311" ht="17.1" customHeight="1" spans="1:4">
      <c r="A1311" s="340" t="s">
        <v>1150</v>
      </c>
      <c r="B1311" s="341">
        <f>SUM(B1312)</f>
        <v>1672</v>
      </c>
      <c r="C1311" s="344">
        <v>551</v>
      </c>
      <c r="D1311" s="343">
        <f t="shared" si="20"/>
        <v>303.448275862069</v>
      </c>
    </row>
    <row r="1312" ht="17.1" customHeight="1" spans="1:4">
      <c r="A1312" s="345" t="s">
        <v>1151</v>
      </c>
      <c r="B1312" s="341">
        <v>1672</v>
      </c>
      <c r="C1312" s="346">
        <v>551</v>
      </c>
      <c r="D1312" s="343">
        <f t="shared" si="20"/>
        <v>303.448275862069</v>
      </c>
    </row>
    <row r="1313" ht="17.1" customHeight="1" spans="1:4">
      <c r="A1313" s="340" t="s">
        <v>1152</v>
      </c>
      <c r="B1313" s="341">
        <f>B1314+B1315+B1316</f>
        <v>28972</v>
      </c>
      <c r="C1313" s="342">
        <v>28452</v>
      </c>
      <c r="D1313" s="343">
        <f t="shared" si="20"/>
        <v>101.827639533249</v>
      </c>
    </row>
    <row r="1314" ht="17.1" customHeight="1" spans="1:4">
      <c r="A1314" s="340" t="s">
        <v>1153</v>
      </c>
      <c r="B1314" s="341">
        <v>0</v>
      </c>
      <c r="C1314" s="344">
        <v>0</v>
      </c>
      <c r="D1314" s="343">
        <f t="shared" si="20"/>
        <v>0</v>
      </c>
    </row>
    <row r="1315" ht="17.1" customHeight="1" spans="1:4">
      <c r="A1315" s="340" t="s">
        <v>1154</v>
      </c>
      <c r="B1315" s="341">
        <v>0</v>
      </c>
      <c r="C1315" s="344">
        <v>0</v>
      </c>
      <c r="D1315" s="343">
        <f t="shared" si="20"/>
        <v>0</v>
      </c>
    </row>
    <row r="1316" ht="17.1" customHeight="1" spans="1:4">
      <c r="A1316" s="340" t="s">
        <v>1155</v>
      </c>
      <c r="B1316" s="341">
        <f>SUM(B1317:B1320)</f>
        <v>28972</v>
      </c>
      <c r="C1316" s="344">
        <v>28452</v>
      </c>
      <c r="D1316" s="343">
        <f t="shared" si="20"/>
        <v>101.827639533249</v>
      </c>
    </row>
    <row r="1317" ht="17.1" customHeight="1" spans="1:4">
      <c r="A1317" s="345" t="s">
        <v>1156</v>
      </c>
      <c r="B1317" s="341">
        <v>28960</v>
      </c>
      <c r="C1317" s="346">
        <v>28449</v>
      </c>
      <c r="D1317" s="343">
        <f t="shared" si="20"/>
        <v>101.796196702872</v>
      </c>
    </row>
    <row r="1318" ht="17.1" customHeight="1" spans="1:4">
      <c r="A1318" s="345" t="s">
        <v>1157</v>
      </c>
      <c r="B1318" s="341">
        <v>0</v>
      </c>
      <c r="C1318" s="346">
        <v>0</v>
      </c>
      <c r="D1318" s="343">
        <f t="shared" si="20"/>
        <v>0</v>
      </c>
    </row>
    <row r="1319" ht="17.1" customHeight="1" spans="1:4">
      <c r="A1319" s="345" t="s">
        <v>1158</v>
      </c>
      <c r="B1319" s="341">
        <v>12</v>
      </c>
      <c r="C1319" s="346">
        <v>3</v>
      </c>
      <c r="D1319" s="343">
        <f t="shared" si="20"/>
        <v>400</v>
      </c>
    </row>
    <row r="1320" ht="17.1" customHeight="1" spans="1:4">
      <c r="A1320" s="345" t="s">
        <v>1159</v>
      </c>
      <c r="B1320" s="341">
        <v>0</v>
      </c>
      <c r="C1320" s="346">
        <v>0</v>
      </c>
      <c r="D1320" s="343">
        <f t="shared" si="20"/>
        <v>0</v>
      </c>
    </row>
    <row r="1321" ht="17.1" customHeight="1" spans="1:4">
      <c r="A1321" s="340" t="s">
        <v>1160</v>
      </c>
      <c r="B1321" s="341">
        <f>B1322+B1323+B1324</f>
        <v>198</v>
      </c>
      <c r="C1321" s="342">
        <v>60</v>
      </c>
      <c r="D1321" s="343">
        <f t="shared" si="20"/>
        <v>330</v>
      </c>
    </row>
    <row r="1322" ht="17.1" customHeight="1" spans="1:4">
      <c r="A1322" s="340" t="s">
        <v>1161</v>
      </c>
      <c r="B1322" s="341">
        <v>0</v>
      </c>
      <c r="C1322" s="344">
        <v>0</v>
      </c>
      <c r="D1322" s="343">
        <f t="shared" si="20"/>
        <v>0</v>
      </c>
    </row>
    <row r="1323" ht="17.1" customHeight="1" spans="1:4">
      <c r="A1323" s="340" t="s">
        <v>1162</v>
      </c>
      <c r="B1323" s="341">
        <v>0</v>
      </c>
      <c r="C1323" s="344">
        <v>0</v>
      </c>
      <c r="D1323" s="343">
        <f t="shared" si="20"/>
        <v>0</v>
      </c>
    </row>
    <row r="1324" ht="17.1" customHeight="1" spans="1:4">
      <c r="A1324" s="340" t="s">
        <v>1163</v>
      </c>
      <c r="B1324" s="341">
        <v>198</v>
      </c>
      <c r="C1324" s="344">
        <v>60</v>
      </c>
      <c r="D1324" s="343">
        <f t="shared" si="20"/>
        <v>330</v>
      </c>
    </row>
    <row r="1325" ht="17.1" customHeight="1" spans="1:4">
      <c r="D1325" s="352"/>
    </row>
    <row r="1326" ht="17.1" customHeight="1" spans="1:4">
      <c r="D1326" s="352"/>
    </row>
    <row r="1327" ht="17.1" customHeight="1" spans="1:4">
      <c r="D1327" s="352"/>
    </row>
    <row r="1328" ht="17.1" customHeight="1" spans="1:4">
      <c r="D1328" s="352"/>
    </row>
    <row r="1329" ht="17.1" customHeight="1" spans="4:4">
      <c r="D1329" s="352"/>
    </row>
    <row r="1330" ht="17.1" customHeight="1" spans="4:4">
      <c r="D1330" s="352"/>
    </row>
    <row r="1331" ht="17.1" customHeight="1" spans="4:4">
      <c r="D1331" s="352"/>
    </row>
    <row r="1332" ht="17.1" customHeight="1" spans="4:4">
      <c r="D1332" s="352"/>
    </row>
    <row r="1333" ht="17.1" customHeight="1" spans="4:4">
      <c r="D1333" s="352"/>
    </row>
    <row r="1334" ht="17.1" customHeight="1" spans="4:4">
      <c r="D1334" s="352"/>
    </row>
    <row r="1335" ht="17.1" customHeight="1" spans="4:4">
      <c r="D1335" s="352"/>
    </row>
    <row r="1336" ht="17.1" customHeight="1" spans="4:4">
      <c r="D1336" s="352"/>
    </row>
    <row r="1337" ht="17.1" customHeight="1" spans="4:4">
      <c r="D1337" s="352"/>
    </row>
    <row r="1338" ht="17.1" customHeight="1" spans="4:4">
      <c r="D1338" s="352"/>
    </row>
    <row r="1339" ht="17.1" customHeight="1" spans="4:4">
      <c r="D1339" s="352"/>
    </row>
    <row r="1340" ht="17.1" customHeight="1" spans="4:4">
      <c r="D1340" s="352"/>
    </row>
    <row r="1341" ht="17.1" customHeight="1" spans="4:4">
      <c r="D1341" s="352"/>
    </row>
    <row r="1342" ht="17.1" customHeight="1" spans="4:4">
      <c r="D1342" s="352"/>
    </row>
    <row r="1343" ht="17.1" customHeight="1" spans="4:4">
      <c r="D1343" s="352"/>
    </row>
    <row r="1344" ht="17.1" customHeight="1" spans="4:4">
      <c r="D1344" s="352"/>
    </row>
    <row r="1345" ht="17.1" customHeight="1" spans="4:4">
      <c r="D1345" s="352"/>
    </row>
    <row r="1346" ht="17.1" customHeight="1" spans="4:4">
      <c r="D1346" s="352"/>
    </row>
    <row r="1347" ht="17.1" customHeight="1" spans="4:4">
      <c r="D1347" s="352"/>
    </row>
    <row r="1348" ht="17.1" customHeight="1" spans="4:4">
      <c r="D1348" s="352"/>
    </row>
    <row r="1349" ht="17.1" customHeight="1" spans="4:4">
      <c r="D1349" s="352"/>
    </row>
    <row r="1350" ht="17.1" customHeight="1" spans="4:4">
      <c r="D1350" s="352"/>
    </row>
    <row r="1351" ht="17.1" customHeight="1"/>
    <row r="1352" ht="17.1" customHeight="1"/>
    <row r="1353" ht="17.1" customHeight="1"/>
    <row r="1354" ht="17.1" customHeight="1"/>
    <row r="1355" ht="17.1" customHeight="1"/>
    <row r="1356" ht="17.1" customHeight="1"/>
    <row r="1357" ht="17.1" customHeight="1"/>
    <row r="1358" ht="17.1" customHeight="1"/>
    <row r="1359" ht="17.1" customHeight="1"/>
    <row r="1360" ht="17.1" customHeight="1"/>
    <row r="1361" ht="17.1" customHeight="1"/>
    <row r="1362" ht="17.1" customHeight="1"/>
    <row r="1363" ht="17.1" customHeight="1"/>
    <row r="1364" ht="17.1" customHeight="1"/>
    <row r="1365" ht="17.1" customHeight="1"/>
    <row r="1366" ht="17.1" customHeight="1"/>
    <row r="1367" ht="17.1" customHeight="1"/>
    <row r="1368" ht="17.1" customHeight="1"/>
    <row r="1369" ht="17.1" customHeight="1"/>
    <row r="1370" ht="17.1" customHeight="1"/>
    <row r="1371" ht="17.1" customHeight="1"/>
    <row r="1372" ht="17.1" customHeight="1"/>
    <row r="1373" ht="17.1" customHeight="1"/>
    <row r="1374" ht="17.1" customHeight="1"/>
    <row r="1375" ht="17.1" customHeight="1"/>
    <row r="1376" ht="17.1" customHeight="1"/>
    <row r="1377" ht="17.1" customHeight="1"/>
    <row r="1378" ht="17.1" customHeight="1"/>
    <row r="1379" ht="17.1" customHeight="1"/>
    <row r="1380" ht="17.1" customHeight="1"/>
    <row r="1381" ht="17.1" customHeight="1"/>
    <row r="1382" ht="17.1" customHeight="1"/>
  </sheetData>
  <sheetProtection password="CACC" sheet="1"/>
  <mergeCells count="1">
    <mergeCell ref="A2:D2"/>
  </mergeCells>
  <printOptions horizontalCentered="1"/>
  <pageMargins left="0.708661417322835" right="0.708661417322835" top="0.748031496062992" bottom="0.748031496062992" header="0.31496062992126" footer="0.31496062992126"/>
  <pageSetup paperSize="9" orientation="portrait"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9"/>
  <sheetViews>
    <sheetView showGridLines="0" showZeros="0" zoomScaleSheetLayoutView="60" workbookViewId="0">
      <selection activeCell="G6" sqref="G6"/>
    </sheetView>
  </sheetViews>
  <sheetFormatPr defaultColWidth="9.14285714285714" defaultRowHeight="14.25" outlineLevelCol="3"/>
  <cols>
    <col min="1" max="1" width="27.1428571428571" style="300"/>
    <col min="2" max="2" width="18.5714285714286" style="300" customWidth="1"/>
    <col min="3" max="3" width="19" style="300"/>
    <col min="4" max="4" width="16.4285714285714" style="300" customWidth="1"/>
    <col min="5" max="16384" width="9.14285714285714" style="300"/>
  </cols>
  <sheetData>
    <row r="1" spans="1:4">
      <c r="A1" s="300" t="s">
        <v>11</v>
      </c>
    </row>
    <row r="2" ht="21" spans="1:4">
      <c r="A2" s="315" t="s">
        <v>12</v>
      </c>
      <c r="B2" s="315"/>
      <c r="C2" s="315"/>
      <c r="D2" s="315"/>
    </row>
    <row r="3" spans="1:4">
      <c r="A3" s="302"/>
      <c r="B3" s="302"/>
      <c r="C3" s="302"/>
      <c r="D3" s="303" t="s">
        <v>53</v>
      </c>
    </row>
    <row r="4" ht="27" spans="1:4">
      <c r="A4" s="316" t="s">
        <v>54</v>
      </c>
      <c r="B4" s="254" t="s">
        <v>55</v>
      </c>
      <c r="C4" s="254" t="s">
        <v>56</v>
      </c>
      <c r="D4" s="255" t="s">
        <v>1164</v>
      </c>
    </row>
    <row r="5" spans="1:4">
      <c r="A5" s="316" t="s">
        <v>1165</v>
      </c>
      <c r="B5" s="317">
        <f>SUM(B6:B18)</f>
        <v>550812</v>
      </c>
      <c r="C5" s="317">
        <f>SUM(C6:C18)</f>
        <v>649726</v>
      </c>
      <c r="D5" s="318">
        <f>C5/B5*100</f>
        <v>117.957851317691</v>
      </c>
    </row>
    <row r="6" spans="1:4">
      <c r="A6" s="319" t="s">
        <v>1166</v>
      </c>
      <c r="B6" s="320">
        <v>74635</v>
      </c>
      <c r="C6" s="320">
        <v>67498</v>
      </c>
      <c r="D6" s="321">
        <f t="shared" ref="D6:D18" si="0">C6/B6*100</f>
        <v>90.4374623166075</v>
      </c>
    </row>
    <row r="7" spans="1:4">
      <c r="A7" s="319" t="s">
        <v>1167</v>
      </c>
      <c r="B7" s="320">
        <v>111320</v>
      </c>
      <c r="C7" s="320">
        <v>108804</v>
      </c>
      <c r="D7" s="321">
        <f t="shared" si="0"/>
        <v>97.7398490837226</v>
      </c>
    </row>
    <row r="8" spans="1:4">
      <c r="A8" s="319" t="s">
        <v>1168</v>
      </c>
      <c r="B8" s="320">
        <v>7751</v>
      </c>
      <c r="C8" s="320">
        <v>17612</v>
      </c>
      <c r="D8" s="321">
        <f t="shared" si="0"/>
        <v>227.222293897562</v>
      </c>
    </row>
    <row r="9" spans="1:4">
      <c r="A9" s="319" t="s">
        <v>1169</v>
      </c>
      <c r="B9" s="320">
        <v>600</v>
      </c>
      <c r="C9" s="320">
        <v>251</v>
      </c>
      <c r="D9" s="321"/>
    </row>
    <row r="10" spans="1:4">
      <c r="A10" s="319" t="s">
        <v>1170</v>
      </c>
      <c r="B10" s="320">
        <v>122085</v>
      </c>
      <c r="C10" s="320">
        <v>198739</v>
      </c>
      <c r="D10" s="321">
        <f t="shared" si="0"/>
        <v>162.787402219765</v>
      </c>
    </row>
    <row r="11" spans="1:4">
      <c r="A11" s="319" t="s">
        <v>1171</v>
      </c>
      <c r="B11" s="320">
        <v>3982</v>
      </c>
      <c r="C11" s="320">
        <v>3343</v>
      </c>
      <c r="D11" s="321">
        <f t="shared" si="0"/>
        <v>83.9527875439478</v>
      </c>
    </row>
    <row r="12" spans="1:4">
      <c r="A12" s="319" t="s">
        <v>1172</v>
      </c>
      <c r="B12" s="320">
        <v>73473</v>
      </c>
      <c r="C12" s="320">
        <v>76886</v>
      </c>
      <c r="D12" s="321">
        <f t="shared" si="0"/>
        <v>104.645243831067</v>
      </c>
    </row>
    <row r="13" spans="1:4">
      <c r="A13" s="319" t="s">
        <v>1173</v>
      </c>
      <c r="B13" s="320">
        <v>0</v>
      </c>
      <c r="C13" s="320">
        <v>500</v>
      </c>
      <c r="D13" s="321"/>
    </row>
    <row r="14" spans="1:4">
      <c r="A14" s="319" t="s">
        <v>1174</v>
      </c>
      <c r="B14" s="320">
        <v>35042</v>
      </c>
      <c r="C14" s="320">
        <v>47146</v>
      </c>
      <c r="D14" s="321">
        <f t="shared" si="0"/>
        <v>134.541407453912</v>
      </c>
    </row>
    <row r="15" spans="1:4">
      <c r="A15" s="319" t="s">
        <v>1175</v>
      </c>
      <c r="B15" s="320">
        <v>80089</v>
      </c>
      <c r="C15" s="320">
        <v>90516</v>
      </c>
      <c r="D15" s="321">
        <f t="shared" si="0"/>
        <v>113.019266066501</v>
      </c>
    </row>
    <row r="16" spans="1:4">
      <c r="A16" s="319" t="s">
        <v>1176</v>
      </c>
      <c r="B16" s="320">
        <v>29486</v>
      </c>
      <c r="C16" s="320">
        <v>29170</v>
      </c>
      <c r="D16" s="321">
        <f t="shared" si="0"/>
        <v>98.9283049582853</v>
      </c>
    </row>
    <row r="17" spans="1:4">
      <c r="A17" s="319" t="s">
        <v>1177</v>
      </c>
      <c r="B17" s="320">
        <v>7000</v>
      </c>
      <c r="C17" s="320"/>
      <c r="D17" s="321"/>
    </row>
    <row r="18" spans="1:4">
      <c r="A18" s="319" t="s">
        <v>1178</v>
      </c>
      <c r="B18" s="320">
        <v>5349</v>
      </c>
      <c r="C18" s="320">
        <v>9261</v>
      </c>
      <c r="D18" s="321">
        <f t="shared" si="0"/>
        <v>173.135165451486</v>
      </c>
    </row>
    <row r="19" ht="37.5" customHeight="1" spans="1:4">
      <c r="A19" s="322" t="s">
        <v>1179</v>
      </c>
      <c r="B19" s="323"/>
      <c r="C19" s="323"/>
      <c r="D19" s="323"/>
    </row>
  </sheetData>
  <sheetProtection password="CACC" sheet="1"/>
  <mergeCells count="3">
    <mergeCell ref="A2:D2"/>
    <mergeCell ref="A3:C3"/>
    <mergeCell ref="A19:D19"/>
  </mergeCells>
  <pageMargins left="0.7" right="0.7" top="0.75" bottom="0.75" header="0.3" footer="0.3"/>
  <pageSetup paperSize="9" orientation="portrait"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70"/>
  <sheetViews>
    <sheetView showGridLines="0" showZeros="0" zoomScaleSheetLayoutView="60" topLeftCell="A11" workbookViewId="0">
      <selection activeCell="E44" sqref="E44"/>
    </sheetView>
  </sheetViews>
  <sheetFormatPr defaultColWidth="43" defaultRowHeight="14.25" outlineLevelCol="3"/>
  <cols>
    <col min="1" max="1" width="46.5714285714286" style="300"/>
    <col min="2" max="3" width="9.71428571428571" style="300"/>
    <col min="4" max="4" width="15.8571428571429" style="300" customWidth="1"/>
    <col min="5" max="16384" width="43" style="300"/>
  </cols>
  <sheetData>
    <row r="1" spans="1:4">
      <c r="A1" s="300" t="s">
        <v>13</v>
      </c>
    </row>
    <row r="2" ht="21" spans="1:4">
      <c r="A2" s="301" t="s">
        <v>14</v>
      </c>
      <c r="B2" s="301"/>
      <c r="C2" s="301"/>
      <c r="D2" s="301"/>
    </row>
    <row r="3" spans="1:4">
      <c r="A3" s="302"/>
      <c r="B3" s="302"/>
      <c r="C3" s="302"/>
      <c r="D3" s="303" t="s">
        <v>53</v>
      </c>
    </row>
    <row r="4" ht="27" customHeight="1" spans="1:4">
      <c r="A4" s="304" t="s">
        <v>1180</v>
      </c>
      <c r="B4" s="305" t="s">
        <v>55</v>
      </c>
      <c r="C4" s="306" t="s">
        <v>56</v>
      </c>
      <c r="D4" s="306" t="s">
        <v>1181</v>
      </c>
    </row>
    <row r="5" spans="1:4">
      <c r="A5" s="304" t="s">
        <v>139</v>
      </c>
      <c r="B5" s="306">
        <f>SUM(B6,B11,B22,B30,B37,B41,B44,B48,B51,B57,B60,B65)</f>
        <v>228256</v>
      </c>
      <c r="C5" s="306">
        <f>SUM(C6,C11,C22,C30,C37,C41,C44,C48,C51,C57,C60,C65)</f>
        <v>280450</v>
      </c>
      <c r="D5" s="307">
        <f t="shared" ref="D5:D17" si="0">C5/B5*100</f>
        <v>122.866430674331</v>
      </c>
    </row>
    <row r="6" s="299" customFormat="1" spans="1:4">
      <c r="A6" s="308" t="s">
        <v>1166</v>
      </c>
      <c r="B6" s="309">
        <f>SUM(B7:B10)</f>
        <v>74635</v>
      </c>
      <c r="C6" s="309">
        <f>SUM(C7:C10)</f>
        <v>67484</v>
      </c>
      <c r="D6" s="310">
        <f t="shared" si="0"/>
        <v>90.4187043612246</v>
      </c>
    </row>
    <row r="7" spans="1:4">
      <c r="A7" s="311" t="s">
        <v>1182</v>
      </c>
      <c r="B7" s="312">
        <v>45490</v>
      </c>
      <c r="C7" s="312">
        <v>39741</v>
      </c>
      <c r="D7" s="313">
        <f t="shared" si="0"/>
        <v>87.3620575950758</v>
      </c>
    </row>
    <row r="8" spans="1:4">
      <c r="A8" s="311" t="s">
        <v>1183</v>
      </c>
      <c r="B8" s="312">
        <v>4460</v>
      </c>
      <c r="C8" s="312">
        <v>3454</v>
      </c>
      <c r="D8" s="313">
        <f t="shared" si="0"/>
        <v>77.4439461883408</v>
      </c>
    </row>
    <row r="9" spans="1:4">
      <c r="A9" s="311" t="s">
        <v>1184</v>
      </c>
      <c r="B9" s="312">
        <v>5735</v>
      </c>
      <c r="C9" s="312">
        <v>6483</v>
      </c>
      <c r="D9" s="313">
        <f t="shared" si="0"/>
        <v>113.042720139494</v>
      </c>
    </row>
    <row r="10" spans="1:4">
      <c r="A10" s="311" t="s">
        <v>1185</v>
      </c>
      <c r="B10" s="312">
        <v>18950</v>
      </c>
      <c r="C10" s="312">
        <v>17806</v>
      </c>
      <c r="D10" s="313">
        <f t="shared" si="0"/>
        <v>93.9630606860158</v>
      </c>
    </row>
    <row r="11" s="299" customFormat="1" spans="1:4">
      <c r="A11" s="308" t="s">
        <v>1167</v>
      </c>
      <c r="B11" s="309">
        <f>SUM(B12:B21)</f>
        <v>16017</v>
      </c>
      <c r="C11" s="309">
        <f>SUM(C12:C21)</f>
        <v>8504</v>
      </c>
      <c r="D11" s="310">
        <f t="shared" si="0"/>
        <v>53.0935880626834</v>
      </c>
    </row>
    <row r="12" spans="1:4">
      <c r="A12" s="311" t="s">
        <v>1186</v>
      </c>
      <c r="B12" s="312">
        <v>11545</v>
      </c>
      <c r="C12" s="312">
        <v>5047</v>
      </c>
      <c r="D12" s="313">
        <f t="shared" si="0"/>
        <v>43.7158943265483</v>
      </c>
    </row>
    <row r="13" spans="1:4">
      <c r="A13" s="311" t="s">
        <v>1187</v>
      </c>
      <c r="B13" s="312">
        <v>93</v>
      </c>
      <c r="C13" s="312">
        <v>8</v>
      </c>
      <c r="D13" s="313">
        <f t="shared" si="0"/>
        <v>8.60215053763441</v>
      </c>
    </row>
    <row r="14" spans="1:4">
      <c r="A14" s="311" t="s">
        <v>1188</v>
      </c>
      <c r="B14" s="312">
        <v>111</v>
      </c>
      <c r="C14" s="312">
        <v>11</v>
      </c>
      <c r="D14" s="313">
        <f t="shared" si="0"/>
        <v>9.90990990990991</v>
      </c>
    </row>
    <row r="15" spans="1:4">
      <c r="A15" s="311" t="s">
        <v>1189</v>
      </c>
      <c r="B15" s="312">
        <v>187</v>
      </c>
      <c r="C15" s="312">
        <v>72</v>
      </c>
      <c r="D15" s="313">
        <f t="shared" si="0"/>
        <v>38.5026737967914</v>
      </c>
    </row>
    <row r="16" spans="1:4">
      <c r="A16" s="311" t="s">
        <v>1190</v>
      </c>
      <c r="B16" s="312">
        <v>1357</v>
      </c>
      <c r="C16" s="312">
        <v>804</v>
      </c>
      <c r="D16" s="313">
        <f t="shared" si="0"/>
        <v>59.2483419307296</v>
      </c>
    </row>
    <row r="17" spans="1:4">
      <c r="A17" s="311" t="s">
        <v>1191</v>
      </c>
      <c r="B17" s="312">
        <v>174</v>
      </c>
      <c r="C17" s="312">
        <v>22</v>
      </c>
      <c r="D17" s="313">
        <f t="shared" si="0"/>
        <v>12.6436781609195</v>
      </c>
    </row>
    <row r="18" spans="1:4">
      <c r="A18" s="311" t="s">
        <v>1192</v>
      </c>
      <c r="B18" s="312">
        <v>3</v>
      </c>
      <c r="C18" s="312">
        <v>0</v>
      </c>
      <c r="D18" s="313"/>
    </row>
    <row r="19" spans="1:4">
      <c r="A19" s="311" t="s">
        <v>1193</v>
      </c>
      <c r="B19" s="312">
        <v>506</v>
      </c>
      <c r="C19" s="312">
        <v>368</v>
      </c>
      <c r="D19" s="313">
        <f>C19/B19*100</f>
        <v>72.7272727272727</v>
      </c>
    </row>
    <row r="20" spans="1:4">
      <c r="A20" s="311" t="s">
        <v>1194</v>
      </c>
      <c r="B20" s="312">
        <v>182</v>
      </c>
      <c r="C20" s="312">
        <v>58</v>
      </c>
      <c r="D20" s="313">
        <f>C20/B20*100</f>
        <v>31.8681318681319</v>
      </c>
    </row>
    <row r="21" spans="1:4">
      <c r="A21" s="311" t="s">
        <v>1195</v>
      </c>
      <c r="B21" s="312">
        <v>1859</v>
      </c>
      <c r="C21" s="312">
        <v>2114</v>
      </c>
      <c r="D21" s="313">
        <f>C21/B21*100</f>
        <v>113.717052178591</v>
      </c>
    </row>
    <row r="22" s="299" customFormat="1" spans="1:4">
      <c r="A22" s="308" t="s">
        <v>1168</v>
      </c>
      <c r="B22" s="309">
        <f>SUM(B23:B29)</f>
        <v>1823</v>
      </c>
      <c r="C22" s="309">
        <f>SUM(C23:C29)</f>
        <v>405</v>
      </c>
      <c r="D22" s="310">
        <f>C22/B22*100</f>
        <v>22.2161272627537</v>
      </c>
    </row>
    <row r="23" spans="1:4">
      <c r="A23" s="311" t="s">
        <v>1196</v>
      </c>
      <c r="B23" s="312">
        <v>0</v>
      </c>
      <c r="C23" s="312">
        <v>0</v>
      </c>
      <c r="D23" s="313"/>
    </row>
    <row r="24" spans="1:4">
      <c r="A24" s="311" t="s">
        <v>1197</v>
      </c>
      <c r="B24" s="312">
        <v>0</v>
      </c>
      <c r="C24" s="312">
        <v>0</v>
      </c>
      <c r="D24" s="313"/>
    </row>
    <row r="25" spans="1:4">
      <c r="A25" s="311" t="s">
        <v>1198</v>
      </c>
      <c r="B25" s="312">
        <v>245</v>
      </c>
      <c r="C25" s="312">
        <v>0</v>
      </c>
      <c r="D25" s="313"/>
    </row>
    <row r="26" spans="1:4">
      <c r="A26" s="311" t="s">
        <v>1199</v>
      </c>
      <c r="B26" s="312">
        <v>0</v>
      </c>
      <c r="C26" s="312">
        <v>0</v>
      </c>
      <c r="D26" s="313"/>
    </row>
    <row r="27" spans="1:4">
      <c r="A27" s="311" t="s">
        <v>1200</v>
      </c>
      <c r="B27" s="312">
        <v>1526</v>
      </c>
      <c r="C27" s="312">
        <v>346</v>
      </c>
      <c r="D27" s="313">
        <f>C27/B27*100</f>
        <v>22.6736566186107</v>
      </c>
    </row>
    <row r="28" spans="1:4">
      <c r="A28" s="311" t="s">
        <v>1201</v>
      </c>
      <c r="B28" s="312">
        <v>50</v>
      </c>
      <c r="C28" s="312">
        <v>50</v>
      </c>
      <c r="D28" s="313">
        <f>C28/B28*100</f>
        <v>100</v>
      </c>
    </row>
    <row r="29" spans="1:4">
      <c r="A29" s="311" t="s">
        <v>1202</v>
      </c>
      <c r="B29" s="312">
        <v>2</v>
      </c>
      <c r="C29" s="312">
        <v>9</v>
      </c>
      <c r="D29" s="313">
        <f>C29/B29*100</f>
        <v>450</v>
      </c>
    </row>
    <row r="30" s="299" customFormat="1" spans="1:4">
      <c r="A30" s="308" t="s">
        <v>1169</v>
      </c>
      <c r="B30" s="309">
        <f>SUM(B31:B36)</f>
        <v>0</v>
      </c>
      <c r="C30" s="309">
        <f>SUM(C31:C36)</f>
        <v>0</v>
      </c>
      <c r="D30" s="310"/>
    </row>
    <row r="31" spans="1:4">
      <c r="A31" s="311" t="s">
        <v>1196</v>
      </c>
      <c r="B31" s="312">
        <v>0</v>
      </c>
      <c r="C31" s="312">
        <v>0</v>
      </c>
      <c r="D31" s="313"/>
    </row>
    <row r="32" spans="1:4">
      <c r="A32" s="311" t="s">
        <v>1197</v>
      </c>
      <c r="B32" s="312">
        <v>0</v>
      </c>
      <c r="C32" s="312">
        <v>0</v>
      </c>
      <c r="D32" s="313"/>
    </row>
    <row r="33" spans="1:4">
      <c r="A33" s="311" t="s">
        <v>1198</v>
      </c>
      <c r="B33" s="312">
        <v>0</v>
      </c>
      <c r="C33" s="312">
        <v>0</v>
      </c>
      <c r="D33" s="313"/>
    </row>
    <row r="34" spans="1:4">
      <c r="A34" s="311" t="s">
        <v>1200</v>
      </c>
      <c r="B34" s="312">
        <v>0</v>
      </c>
      <c r="C34" s="312">
        <v>0</v>
      </c>
      <c r="D34" s="313"/>
    </row>
    <row r="35" spans="1:4">
      <c r="A35" s="311" t="s">
        <v>1201</v>
      </c>
      <c r="B35" s="312">
        <v>0</v>
      </c>
      <c r="C35" s="312">
        <v>0</v>
      </c>
      <c r="D35" s="313"/>
    </row>
    <row r="36" spans="1:4">
      <c r="A36" s="311" t="s">
        <v>1202</v>
      </c>
      <c r="B36" s="312">
        <v>0</v>
      </c>
      <c r="C36" s="312">
        <v>0</v>
      </c>
      <c r="D36" s="313"/>
    </row>
    <row r="37" s="299" customFormat="1" spans="1:4">
      <c r="A37" s="308" t="s">
        <v>1170</v>
      </c>
      <c r="B37" s="309">
        <f>SUM(B38:B40)</f>
        <v>116164</v>
      </c>
      <c r="C37" s="309">
        <f>SUM(C38:C40)</f>
        <v>178198</v>
      </c>
      <c r="D37" s="310">
        <f>C37/B37*100</f>
        <v>153.402086705003</v>
      </c>
    </row>
    <row r="38" spans="1:4">
      <c r="A38" s="311" t="s">
        <v>1203</v>
      </c>
      <c r="B38" s="312">
        <v>110565</v>
      </c>
      <c r="C38" s="312">
        <v>168949</v>
      </c>
      <c r="D38" s="313">
        <f>C38/B38*100</f>
        <v>152.805137249582</v>
      </c>
    </row>
    <row r="39" spans="1:4">
      <c r="A39" s="311" t="s">
        <v>1204</v>
      </c>
      <c r="B39" s="312">
        <v>5599</v>
      </c>
      <c r="C39" s="312">
        <v>9248</v>
      </c>
      <c r="D39" s="313">
        <f>C39/B39*100</f>
        <v>165.172352205751</v>
      </c>
    </row>
    <row r="40" spans="1:4">
      <c r="A40" s="311" t="s">
        <v>1205</v>
      </c>
      <c r="B40" s="312">
        <v>0</v>
      </c>
      <c r="C40" s="312">
        <v>1</v>
      </c>
      <c r="D40" s="313"/>
    </row>
    <row r="41" s="299" customFormat="1" spans="1:4">
      <c r="A41" s="308" t="s">
        <v>1171</v>
      </c>
      <c r="B41" s="309">
        <f>SUM(B42:B43)</f>
        <v>3481</v>
      </c>
      <c r="C41" s="309">
        <f>SUM(C42:C43)</f>
        <v>716</v>
      </c>
      <c r="D41" s="310">
        <f>C41/B41*100</f>
        <v>20.5688020683712</v>
      </c>
    </row>
    <row r="42" spans="1:4">
      <c r="A42" s="311" t="s">
        <v>1206</v>
      </c>
      <c r="B42" s="312">
        <v>3480</v>
      </c>
      <c r="C42" s="312">
        <v>716</v>
      </c>
      <c r="D42" s="313">
        <f>C42/B42*100</f>
        <v>20.5747126436782</v>
      </c>
    </row>
    <row r="43" spans="1:4">
      <c r="A43" s="311" t="s">
        <v>1207</v>
      </c>
      <c r="B43" s="312">
        <v>1</v>
      </c>
      <c r="C43" s="312">
        <v>0</v>
      </c>
      <c r="D43" s="313">
        <f>C43/B43*100</f>
        <v>0</v>
      </c>
    </row>
    <row r="44" s="299" customFormat="1" spans="1:4">
      <c r="A44" s="308" t="s">
        <v>1172</v>
      </c>
      <c r="B44" s="309">
        <f>SUM(B45:B47)</f>
        <v>0</v>
      </c>
      <c r="C44" s="309">
        <f>SUM(C45:C47)</f>
        <v>0</v>
      </c>
      <c r="D44" s="310"/>
    </row>
    <row r="45" spans="1:4">
      <c r="A45" s="311" t="s">
        <v>1208</v>
      </c>
      <c r="B45" s="312">
        <v>0</v>
      </c>
      <c r="C45" s="312">
        <v>0</v>
      </c>
      <c r="D45" s="313"/>
    </row>
    <row r="46" spans="1:4">
      <c r="A46" s="311" t="s">
        <v>1209</v>
      </c>
      <c r="B46" s="312">
        <v>0</v>
      </c>
      <c r="C46" s="312">
        <v>0</v>
      </c>
      <c r="D46" s="313"/>
    </row>
    <row r="47" spans="1:4">
      <c r="A47" s="311" t="s">
        <v>1210</v>
      </c>
      <c r="B47" s="312">
        <v>0</v>
      </c>
      <c r="C47" s="312">
        <v>0</v>
      </c>
      <c r="D47" s="313"/>
    </row>
    <row r="48" s="299" customFormat="1" spans="1:4">
      <c r="A48" s="308" t="s">
        <v>1173</v>
      </c>
      <c r="B48" s="309">
        <f>SUM(B49:B50)</f>
        <v>0</v>
      </c>
      <c r="C48" s="309">
        <f>SUM(C49:C50)</f>
        <v>0</v>
      </c>
      <c r="D48" s="310"/>
    </row>
    <row r="49" spans="1:4">
      <c r="A49" s="311" t="s">
        <v>1211</v>
      </c>
      <c r="B49" s="312">
        <v>0</v>
      </c>
      <c r="C49" s="312">
        <v>0</v>
      </c>
      <c r="D49" s="313"/>
    </row>
    <row r="50" spans="1:4">
      <c r="A50" s="311" t="s">
        <v>1212</v>
      </c>
      <c r="B50" s="312">
        <v>0</v>
      </c>
      <c r="C50" s="312">
        <v>0</v>
      </c>
      <c r="D50" s="313"/>
    </row>
    <row r="51" s="299" customFormat="1" spans="1:4">
      <c r="A51" s="308" t="s">
        <v>1174</v>
      </c>
      <c r="B51" s="309">
        <f>SUM(B52:B56)</f>
        <v>16106</v>
      </c>
      <c r="C51" s="309">
        <f>SUM(C52:C56)</f>
        <v>25143</v>
      </c>
      <c r="D51" s="310">
        <f>C51/B51*100</f>
        <v>156.109524400844</v>
      </c>
    </row>
    <row r="52" spans="1:4">
      <c r="A52" s="311" t="s">
        <v>1213</v>
      </c>
      <c r="B52" s="312">
        <v>4882</v>
      </c>
      <c r="C52" s="312">
        <v>6008</v>
      </c>
      <c r="D52" s="313">
        <f>C52/B52*100</f>
        <v>123.064317902499</v>
      </c>
    </row>
    <row r="53" spans="1:4">
      <c r="A53" s="311" t="s">
        <v>1214</v>
      </c>
      <c r="B53" s="312">
        <v>0</v>
      </c>
      <c r="C53" s="312">
        <v>15</v>
      </c>
      <c r="D53" s="313"/>
    </row>
    <row r="54" spans="1:4">
      <c r="A54" s="311" t="s">
        <v>1215</v>
      </c>
      <c r="B54" s="312">
        <v>0</v>
      </c>
      <c r="C54" s="312">
        <v>0</v>
      </c>
      <c r="D54" s="313"/>
    </row>
    <row r="55" spans="1:4">
      <c r="A55" s="311" t="s">
        <v>1216</v>
      </c>
      <c r="B55" s="312">
        <v>4103</v>
      </c>
      <c r="C55" s="312">
        <v>15810</v>
      </c>
      <c r="D55" s="313">
        <f>C55/B55*100</f>
        <v>385.327808920302</v>
      </c>
    </row>
    <row r="56" spans="1:4">
      <c r="A56" s="311" t="s">
        <v>1217</v>
      </c>
      <c r="B56" s="312">
        <v>7121</v>
      </c>
      <c r="C56" s="312">
        <v>3310</v>
      </c>
      <c r="D56" s="313">
        <f>C56/B56*100</f>
        <v>46.4822356410616</v>
      </c>
    </row>
    <row r="57" s="299" customFormat="1" spans="1:4">
      <c r="A57" s="308" t="s">
        <v>1175</v>
      </c>
      <c r="B57" s="309">
        <f>SUM(B58:B59)</f>
        <v>0</v>
      </c>
      <c r="C57" s="309">
        <f>SUM(C58:C59)</f>
        <v>0</v>
      </c>
      <c r="D57" s="310"/>
    </row>
    <row r="58" spans="1:4">
      <c r="A58" s="311" t="s">
        <v>1218</v>
      </c>
      <c r="B58" s="312">
        <v>0</v>
      </c>
      <c r="C58" s="312">
        <v>0</v>
      </c>
      <c r="D58" s="313"/>
    </row>
    <row r="59" spans="1:4">
      <c r="A59" s="311" t="s">
        <v>530</v>
      </c>
      <c r="B59" s="312">
        <v>0</v>
      </c>
      <c r="C59" s="312">
        <v>0</v>
      </c>
      <c r="D59" s="313"/>
    </row>
    <row r="60" s="299" customFormat="1" spans="1:4">
      <c r="A60" s="308" t="s">
        <v>1176</v>
      </c>
      <c r="B60" s="309">
        <f>SUM(B61:B64)</f>
        <v>0</v>
      </c>
      <c r="C60" s="309">
        <f>SUM(C61:C64)</f>
        <v>0</v>
      </c>
      <c r="D60" s="310"/>
    </row>
    <row r="61" spans="1:4">
      <c r="A61" s="311" t="s">
        <v>1219</v>
      </c>
      <c r="B61" s="312">
        <v>0</v>
      </c>
      <c r="C61" s="312">
        <v>0</v>
      </c>
      <c r="D61" s="313"/>
    </row>
    <row r="62" spans="1:4">
      <c r="A62" s="311" t="s">
        <v>1220</v>
      </c>
      <c r="B62" s="312">
        <v>0</v>
      </c>
      <c r="C62" s="312">
        <v>0</v>
      </c>
      <c r="D62" s="313"/>
    </row>
    <row r="63" spans="1:4">
      <c r="A63" s="311" t="s">
        <v>1221</v>
      </c>
      <c r="B63" s="312">
        <v>0</v>
      </c>
      <c r="C63" s="312">
        <v>0</v>
      </c>
      <c r="D63" s="313"/>
    </row>
    <row r="64" spans="1:4">
      <c r="A64" s="311" t="s">
        <v>1222</v>
      </c>
      <c r="B64" s="312">
        <v>0</v>
      </c>
      <c r="C64" s="312">
        <v>0</v>
      </c>
      <c r="D64" s="313"/>
    </row>
    <row r="65" s="299" customFormat="1" spans="1:4">
      <c r="A65" s="308" t="s">
        <v>1223</v>
      </c>
      <c r="B65" s="309">
        <f>SUM(B66:B69)</f>
        <v>30</v>
      </c>
      <c r="C65" s="309">
        <f>SUM(C66:C69)</f>
        <v>0</v>
      </c>
      <c r="D65" s="310"/>
    </row>
    <row r="66" spans="1:4">
      <c r="A66" s="311" t="s">
        <v>1224</v>
      </c>
      <c r="B66" s="312">
        <v>0</v>
      </c>
      <c r="C66" s="312">
        <v>0</v>
      </c>
      <c r="D66" s="313"/>
    </row>
    <row r="67" spans="1:4">
      <c r="A67" s="311" t="s">
        <v>1225</v>
      </c>
      <c r="B67" s="312">
        <v>0</v>
      </c>
      <c r="C67" s="312">
        <v>0</v>
      </c>
      <c r="D67" s="313"/>
    </row>
    <row r="68" spans="1:4">
      <c r="A68" s="311" t="s">
        <v>1226</v>
      </c>
      <c r="B68" s="312">
        <v>0</v>
      </c>
      <c r="C68" s="312">
        <v>0</v>
      </c>
      <c r="D68" s="313"/>
    </row>
    <row r="69" spans="1:4">
      <c r="A69" s="311" t="s">
        <v>1014</v>
      </c>
      <c r="B69" s="312">
        <v>30</v>
      </c>
      <c r="C69" s="312">
        <v>0</v>
      </c>
      <c r="D69" s="313"/>
    </row>
    <row r="70" ht="31.5" customHeight="1" spans="1:4">
      <c r="A70" s="314" t="s">
        <v>1179</v>
      </c>
      <c r="B70" s="314"/>
      <c r="C70" s="314"/>
      <c r="D70" s="314"/>
    </row>
  </sheetData>
  <sheetProtection password="CACC" sheet="1"/>
  <mergeCells count="3">
    <mergeCell ref="A2:D2"/>
    <mergeCell ref="A3:B3"/>
    <mergeCell ref="A70:D70"/>
  </mergeCells>
  <pageMargins left="0.708661417322835" right="0.708661417322835" top="0.748031496062992" bottom="0.748031496062992" header="0.31496062992126" footer="0.31496062992126"/>
  <pageSetup paperSize="9" scale="73" orientation="portrait"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6"/>
  <sheetViews>
    <sheetView showGridLines="0" showZeros="0" zoomScaleSheetLayoutView="60" topLeftCell="A15" workbookViewId="0">
      <selection activeCell="E17" sqref="E17"/>
    </sheetView>
  </sheetViews>
  <sheetFormatPr defaultColWidth="9.14285714285714" defaultRowHeight="14.25" outlineLevelCol="2"/>
  <cols>
    <col min="1" max="1" width="57.2857142857143" style="130" customWidth="1"/>
    <col min="2" max="2" width="30" style="130" customWidth="1"/>
    <col min="3" max="16384" width="9.14285714285714" style="130"/>
  </cols>
  <sheetData>
    <row r="1" spans="1:2">
      <c r="A1" s="195" t="s">
        <v>1227</v>
      </c>
    </row>
    <row r="2" ht="21" spans="1:2">
      <c r="A2" s="196" t="s">
        <v>16</v>
      </c>
      <c r="B2" s="196"/>
    </row>
    <row r="3" spans="1:2">
      <c r="A3" s="197"/>
      <c r="B3" s="291" t="s">
        <v>53</v>
      </c>
    </row>
    <row r="4" spans="1:2">
      <c r="A4" s="292" t="s">
        <v>1228</v>
      </c>
      <c r="B4" s="292" t="s">
        <v>1229</v>
      </c>
    </row>
    <row r="5" spans="1:2">
      <c r="A5" s="293" t="s">
        <v>1230</v>
      </c>
      <c r="B5" s="294">
        <v>0</v>
      </c>
    </row>
    <row r="6" spans="1:2">
      <c r="A6" s="295" t="s">
        <v>1231</v>
      </c>
      <c r="B6" s="294">
        <v>0</v>
      </c>
    </row>
    <row r="7" spans="1:2">
      <c r="A7" s="295" t="s">
        <v>1232</v>
      </c>
      <c r="B7" s="294">
        <v>0</v>
      </c>
    </row>
    <row r="8" spans="1:2">
      <c r="A8" s="295" t="s">
        <v>1233</v>
      </c>
      <c r="B8" s="294">
        <v>0</v>
      </c>
    </row>
    <row r="9" spans="1:2">
      <c r="A9" s="295" t="s">
        <v>1234</v>
      </c>
      <c r="B9" s="294">
        <v>0</v>
      </c>
    </row>
    <row r="10" spans="1:2">
      <c r="A10" s="296" t="s">
        <v>1235</v>
      </c>
      <c r="B10" s="294">
        <v>0</v>
      </c>
    </row>
    <row r="11" spans="1:2">
      <c r="A11" s="295" t="s">
        <v>1236</v>
      </c>
      <c r="B11" s="294">
        <v>0</v>
      </c>
    </row>
    <row r="12" spans="1:2">
      <c r="A12" s="295" t="s">
        <v>1237</v>
      </c>
      <c r="B12" s="294">
        <v>0</v>
      </c>
    </row>
    <row r="13" spans="1:2">
      <c r="A13" s="295" t="s">
        <v>1238</v>
      </c>
      <c r="B13" s="294">
        <v>0</v>
      </c>
    </row>
    <row r="14" spans="1:2">
      <c r="A14" s="295" t="s">
        <v>1239</v>
      </c>
      <c r="B14" s="294">
        <v>0</v>
      </c>
    </row>
    <row r="15" spans="1:2">
      <c r="A15" s="295" t="s">
        <v>1240</v>
      </c>
      <c r="B15" s="294">
        <v>0</v>
      </c>
    </row>
    <row r="16" spans="1:2">
      <c r="A16" s="295" t="s">
        <v>1241</v>
      </c>
      <c r="B16" s="294">
        <v>0</v>
      </c>
    </row>
    <row r="17" spans="1:2">
      <c r="A17" s="295" t="s">
        <v>1242</v>
      </c>
      <c r="B17" s="294">
        <v>0</v>
      </c>
    </row>
    <row r="18" spans="1:2">
      <c r="A18" s="295" t="s">
        <v>1243</v>
      </c>
      <c r="B18" s="294">
        <v>0</v>
      </c>
    </row>
    <row r="19" spans="1:2">
      <c r="A19" s="295" t="s">
        <v>1244</v>
      </c>
      <c r="B19" s="294">
        <v>0</v>
      </c>
    </row>
    <row r="20" spans="1:2">
      <c r="A20" s="297" t="s">
        <v>1245</v>
      </c>
      <c r="B20" s="294">
        <v>0</v>
      </c>
    </row>
    <row r="21" spans="1:2">
      <c r="A21" s="295" t="s">
        <v>1246</v>
      </c>
      <c r="B21" s="294">
        <v>0</v>
      </c>
    </row>
    <row r="22" spans="1:2">
      <c r="A22" s="295" t="s">
        <v>1247</v>
      </c>
      <c r="B22" s="294">
        <v>0</v>
      </c>
    </row>
    <row r="23" spans="1:2">
      <c r="A23" s="295" t="s">
        <v>1248</v>
      </c>
      <c r="B23" s="294">
        <v>0</v>
      </c>
    </row>
    <row r="24" spans="1:2">
      <c r="A24" s="295" t="s">
        <v>1249</v>
      </c>
      <c r="B24" s="294">
        <v>0</v>
      </c>
    </row>
    <row r="25" spans="1:2">
      <c r="A25" s="295" t="s">
        <v>1250</v>
      </c>
      <c r="B25" s="294">
        <v>0</v>
      </c>
    </row>
    <row r="26" spans="1:2">
      <c r="A26" s="296" t="s">
        <v>1251</v>
      </c>
      <c r="B26" s="294">
        <v>0</v>
      </c>
    </row>
    <row r="27" spans="1:2">
      <c r="A27" s="295" t="s">
        <v>1252</v>
      </c>
      <c r="B27" s="294">
        <v>0</v>
      </c>
    </row>
    <row r="28" spans="1:2">
      <c r="A28" s="295" t="s">
        <v>1253</v>
      </c>
      <c r="B28" s="294">
        <v>0</v>
      </c>
    </row>
    <row r="29" spans="1:2">
      <c r="A29" s="295" t="s">
        <v>1254</v>
      </c>
      <c r="B29" s="294">
        <v>0</v>
      </c>
    </row>
    <row r="30" spans="1:2">
      <c r="A30" s="295" t="s">
        <v>1255</v>
      </c>
      <c r="B30" s="294">
        <v>0</v>
      </c>
    </row>
    <row r="31" spans="1:2">
      <c r="A31" s="295" t="s">
        <v>1256</v>
      </c>
      <c r="B31" s="294">
        <v>0</v>
      </c>
    </row>
    <row r="32" spans="1:2">
      <c r="A32" s="295" t="s">
        <v>1257</v>
      </c>
      <c r="B32" s="294">
        <v>0</v>
      </c>
    </row>
    <row r="33" spans="1:3">
      <c r="A33" s="295" t="s">
        <v>1258</v>
      </c>
      <c r="B33" s="294">
        <v>0</v>
      </c>
    </row>
    <row r="34" spans="1:3">
      <c r="A34" s="295" t="s">
        <v>1259</v>
      </c>
      <c r="B34" s="294">
        <v>0</v>
      </c>
    </row>
    <row r="35" spans="1:3">
      <c r="A35" s="295" t="s">
        <v>1260</v>
      </c>
      <c r="B35" s="294">
        <v>0</v>
      </c>
    </row>
    <row r="36" spans="1:3">
      <c r="A36" s="295" t="s">
        <v>1261</v>
      </c>
      <c r="B36" s="294">
        <v>0</v>
      </c>
    </row>
    <row r="37" spans="1:3">
      <c r="A37" s="295" t="s">
        <v>1262</v>
      </c>
      <c r="B37" s="294">
        <v>0</v>
      </c>
    </row>
    <row r="38" spans="1:3">
      <c r="A38" s="295" t="s">
        <v>1263</v>
      </c>
      <c r="B38" s="294">
        <v>0</v>
      </c>
    </row>
    <row r="39" spans="1:3">
      <c r="A39" s="295" t="s">
        <v>1264</v>
      </c>
      <c r="B39" s="294">
        <v>0</v>
      </c>
    </row>
    <row r="40" spans="1:3">
      <c r="A40" s="295" t="s">
        <v>1265</v>
      </c>
      <c r="B40" s="294">
        <v>0</v>
      </c>
    </row>
    <row r="41" spans="1:3">
      <c r="A41" s="295" t="s">
        <v>1266</v>
      </c>
      <c r="B41" s="294">
        <v>0</v>
      </c>
    </row>
    <row r="42" spans="1:3">
      <c r="A42" s="295" t="s">
        <v>1267</v>
      </c>
      <c r="B42" s="294">
        <v>0</v>
      </c>
    </row>
    <row r="43" spans="1:3">
      <c r="A43" s="295" t="s">
        <v>1268</v>
      </c>
      <c r="B43" s="294">
        <v>0</v>
      </c>
    </row>
    <row r="44" spans="1:3">
      <c r="A44" s="295" t="s">
        <v>1269</v>
      </c>
      <c r="B44" s="294">
        <v>0</v>
      </c>
    </row>
    <row r="45" spans="1:3">
      <c r="A45" s="295" t="s">
        <v>1270</v>
      </c>
      <c r="B45" s="294">
        <v>0</v>
      </c>
    </row>
    <row r="46" ht="30" customHeight="1" spans="1:3">
      <c r="A46" s="298" t="s">
        <v>1271</v>
      </c>
      <c r="B46" s="298"/>
      <c r="C46" s="201"/>
    </row>
  </sheetData>
  <sheetProtection password="CACC" sheet="1"/>
  <mergeCells count="2">
    <mergeCell ref="A2:B2"/>
    <mergeCell ref="A46:B46"/>
  </mergeCells>
  <pageMargins left="0.7" right="0.7" top="0.75" bottom="0.75" header="0.3" footer="0.3"/>
  <pageSetup paperSize="9" orientation="portrait" horizontalDpi="600" vertic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7"/>
  <sheetViews>
    <sheetView showGridLines="0" tabSelected="1" zoomScaleSheetLayoutView="60" topLeftCell="A18" workbookViewId="0">
      <selection activeCell="A27" sqref="A27:B27"/>
    </sheetView>
  </sheetViews>
  <sheetFormatPr defaultColWidth="9.14285714285714" defaultRowHeight="13.5" outlineLevelCol="7"/>
  <cols>
    <col min="1" max="1" width="46.4285714285714" style="276" customWidth="1"/>
    <col min="2" max="2" width="41.1428571428571" style="276" customWidth="1"/>
    <col min="3" max="16384" width="9.14285714285714" style="276"/>
  </cols>
  <sheetData>
    <row r="1" spans="1:8">
      <c r="A1" s="277" t="s">
        <v>1272</v>
      </c>
    </row>
    <row r="2" s="275" customFormat="1" ht="21" spans="1:8">
      <c r="A2" s="278" t="s">
        <v>18</v>
      </c>
      <c r="B2" s="278"/>
    </row>
    <row r="3" s="275" customFormat="1" ht="14.25" spans="1:8">
      <c r="A3" s="279"/>
      <c r="B3" s="280" t="s">
        <v>53</v>
      </c>
    </row>
    <row r="4" spans="1:8">
      <c r="A4" s="281" t="s">
        <v>1228</v>
      </c>
      <c r="B4" s="281" t="s">
        <v>1273</v>
      </c>
    </row>
    <row r="5" spans="1:8">
      <c r="A5" s="282" t="s">
        <v>1274</v>
      </c>
      <c r="B5" s="283">
        <f>B6+B7+B10</f>
        <v>888.41</v>
      </c>
    </row>
    <row r="6" spans="1:8">
      <c r="A6" s="284" t="s">
        <v>1275</v>
      </c>
      <c r="B6" s="283"/>
    </row>
    <row r="7" spans="1:8">
      <c r="A7" s="284" t="s">
        <v>1276</v>
      </c>
      <c r="B7" s="283">
        <f>B8+B9</f>
        <v>775.8</v>
      </c>
    </row>
    <row r="8" spans="1:8">
      <c r="A8" s="284" t="s">
        <v>1277</v>
      </c>
      <c r="B8" s="283">
        <v>288.36</v>
      </c>
    </row>
    <row r="9" spans="1:8">
      <c r="A9" s="284" t="s">
        <v>1278</v>
      </c>
      <c r="B9" s="283">
        <v>487.44</v>
      </c>
    </row>
    <row r="10" spans="1:8">
      <c r="A10" s="284" t="s">
        <v>1279</v>
      </c>
      <c r="B10" s="283">
        <f>B11</f>
        <v>112.61</v>
      </c>
    </row>
    <row r="11" spans="1:8">
      <c r="A11" s="284" t="s">
        <v>1280</v>
      </c>
      <c r="B11" s="283">
        <v>112.61</v>
      </c>
    </row>
    <row r="12" spans="1:8">
      <c r="A12" s="284" t="s">
        <v>1281</v>
      </c>
      <c r="B12" s="283"/>
    </row>
    <row r="13" spans="1:8">
      <c r="A13" s="284" t="s">
        <v>1282</v>
      </c>
      <c r="B13" s="283"/>
      <c r="H13" s="285"/>
    </row>
    <row r="14" spans="1:8">
      <c r="A14" s="282" t="s">
        <v>1283</v>
      </c>
      <c r="B14" s="286"/>
    </row>
    <row r="15" spans="1:8">
      <c r="A15" s="284" t="s">
        <v>1284</v>
      </c>
      <c r="B15" s="283"/>
    </row>
    <row r="16" spans="1:8">
      <c r="A16" s="284" t="s">
        <v>1285</v>
      </c>
      <c r="B16" s="283"/>
    </row>
    <row r="17" spans="1:2">
      <c r="A17" s="284" t="s">
        <v>1286</v>
      </c>
      <c r="B17" s="283">
        <v>17</v>
      </c>
    </row>
    <row r="18" spans="1:2">
      <c r="A18" s="284" t="s">
        <v>1287</v>
      </c>
      <c r="B18" s="283">
        <v>280</v>
      </c>
    </row>
    <row r="19" spans="1:2">
      <c r="A19" s="284" t="s">
        <v>1288</v>
      </c>
      <c r="B19" s="283">
        <v>724</v>
      </c>
    </row>
    <row r="20" spans="1:2">
      <c r="A20" s="284" t="s">
        <v>1289</v>
      </c>
      <c r="B20" s="283"/>
    </row>
    <row r="21" spans="1:2">
      <c r="A21" s="284" t="s">
        <v>1290</v>
      </c>
      <c r="B21" s="283">
        <v>7873</v>
      </c>
    </row>
    <row r="22" spans="1:2">
      <c r="A22" s="284" t="s">
        <v>1291</v>
      </c>
      <c r="B22" s="283"/>
    </row>
    <row r="23" spans="1:2">
      <c r="A23" s="284" t="s">
        <v>1292</v>
      </c>
      <c r="B23" s="283"/>
    </row>
    <row r="24" spans="1:2">
      <c r="A24" s="284" t="s">
        <v>1293</v>
      </c>
      <c r="B24" s="283"/>
    </row>
    <row r="25" spans="1:2">
      <c r="A25" s="287" t="s">
        <v>1294</v>
      </c>
      <c r="B25" s="288"/>
    </row>
    <row r="26" ht="116.25" customHeight="1" spans="1:2">
      <c r="A26" s="289" t="s">
        <v>1295</v>
      </c>
      <c r="B26" s="289"/>
    </row>
    <row r="27" ht="242.25" customHeight="1" spans="1:2">
      <c r="A27" s="290" t="s">
        <v>1296</v>
      </c>
      <c r="B27" s="290"/>
    </row>
  </sheetData>
  <mergeCells count="3">
    <mergeCell ref="A2:B2"/>
    <mergeCell ref="A26:B26"/>
    <mergeCell ref="A27:B27"/>
  </mergeCells>
  <pageMargins left="0.7" right="0.7" top="0.75" bottom="0.75" header="0.3" footer="0.3"/>
  <pageSetup paperSize="9" orientation="portrait" horizontalDpi="600" vertic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58"/>
  <sheetViews>
    <sheetView showGridLines="0" showZeros="0" zoomScaleSheetLayoutView="60" workbookViewId="0">
      <selection activeCell="I18" sqref="I18"/>
    </sheetView>
  </sheetViews>
  <sheetFormatPr defaultColWidth="9.14285714285714" defaultRowHeight="13.5"/>
  <cols>
    <col min="1" max="1" width="64.8571428571429" style="226"/>
    <col min="2" max="2" width="10.7142857142857" style="225" customWidth="1"/>
    <col min="3" max="3" width="8.85714285714286" style="227" customWidth="1"/>
    <col min="4" max="4" width="12.7142857142857" style="227" customWidth="1"/>
    <col min="5" max="5" width="12.4285714285714" style="227" hidden="1" customWidth="1"/>
    <col min="6" max="6" width="14.7142857142857" style="227" customWidth="1"/>
    <col min="7" max="16384" width="9.14285714285714" style="227"/>
  </cols>
  <sheetData>
    <row r="1" spans="1:256">
      <c r="A1" s="265" t="s">
        <v>19</v>
      </c>
      <c r="B1" s="266"/>
      <c r="C1" s="267"/>
      <c r="D1" s="267"/>
      <c r="E1" s="267"/>
      <c r="F1" s="267"/>
    </row>
    <row r="2" ht="21" spans="1:256">
      <c r="A2" s="268" t="s">
        <v>1297</v>
      </c>
      <c r="B2" s="268"/>
      <c r="C2" s="268"/>
      <c r="D2" s="268"/>
      <c r="E2" s="268"/>
      <c r="F2" s="268"/>
    </row>
    <row r="3" ht="22.5" spans="1:256">
      <c r="A3" s="269"/>
      <c r="B3" s="270"/>
      <c r="C3" s="271"/>
      <c r="D3" s="271"/>
      <c r="E3" s="271"/>
      <c r="F3" s="272" t="s">
        <v>53</v>
      </c>
    </row>
    <row r="4" ht="27" spans="1:256">
      <c r="A4" s="253" t="s">
        <v>54</v>
      </c>
      <c r="B4" s="254" t="s">
        <v>55</v>
      </c>
      <c r="C4" s="254" t="s">
        <v>56</v>
      </c>
      <c r="D4" s="255" t="s">
        <v>57</v>
      </c>
      <c r="E4" s="255" t="s">
        <v>58</v>
      </c>
      <c r="F4" s="255" t="s">
        <v>59</v>
      </c>
      <c r="G4" s="233"/>
      <c r="H4" s="233"/>
      <c r="I4" s="233"/>
      <c r="J4" s="233"/>
      <c r="K4" s="233"/>
      <c r="L4" s="233"/>
      <c r="M4" s="233"/>
      <c r="N4" s="233"/>
      <c r="O4" s="233"/>
      <c r="P4" s="233"/>
      <c r="Q4" s="233"/>
      <c r="R4" s="233"/>
      <c r="S4" s="233"/>
      <c r="T4" s="233"/>
      <c r="U4" s="233"/>
      <c r="V4" s="233"/>
      <c r="W4" s="233"/>
      <c r="X4" s="233"/>
      <c r="Y4" s="233"/>
      <c r="Z4" s="233"/>
      <c r="AA4" s="233"/>
      <c r="AB4" s="233"/>
      <c r="AC4" s="233"/>
      <c r="AD4" s="233"/>
      <c r="AE4" s="233"/>
      <c r="AF4" s="233"/>
      <c r="AG4" s="233"/>
      <c r="AH4" s="233"/>
      <c r="AI4" s="233"/>
      <c r="AJ4" s="233"/>
      <c r="AK4" s="233"/>
      <c r="AL4" s="233"/>
      <c r="AM4" s="233"/>
      <c r="AN4" s="233"/>
      <c r="AO4" s="233"/>
      <c r="AP4" s="233"/>
      <c r="AQ4" s="233"/>
      <c r="AR4" s="233"/>
      <c r="AS4" s="233"/>
      <c r="AT4" s="233"/>
      <c r="AU4" s="233"/>
      <c r="AV4" s="233"/>
      <c r="AW4" s="233"/>
      <c r="AX4" s="233"/>
      <c r="AY4" s="233"/>
      <c r="AZ4" s="233"/>
      <c r="BA4" s="233"/>
      <c r="BB4" s="233"/>
      <c r="BC4" s="233"/>
      <c r="BD4" s="233"/>
      <c r="BE4" s="233"/>
      <c r="BF4" s="233"/>
      <c r="BG4" s="233"/>
      <c r="BH4" s="233"/>
      <c r="BI4" s="233"/>
      <c r="BJ4" s="233"/>
      <c r="BK4" s="233"/>
      <c r="BL4" s="233"/>
      <c r="BM4" s="233"/>
      <c r="BN4" s="233"/>
      <c r="BO4" s="233"/>
      <c r="BP4" s="233"/>
      <c r="BQ4" s="233"/>
      <c r="BR4" s="233"/>
      <c r="BS4" s="233"/>
      <c r="BT4" s="233"/>
      <c r="BU4" s="233"/>
      <c r="BV4" s="233"/>
      <c r="BW4" s="233"/>
      <c r="BX4" s="233"/>
      <c r="BY4" s="233"/>
      <c r="BZ4" s="233"/>
      <c r="CA4" s="233"/>
      <c r="CB4" s="233"/>
      <c r="CC4" s="233"/>
      <c r="CD4" s="233"/>
      <c r="CE4" s="233"/>
      <c r="CF4" s="233"/>
      <c r="CG4" s="233"/>
      <c r="CH4" s="233"/>
      <c r="CI4" s="233"/>
      <c r="CJ4" s="233"/>
      <c r="CK4" s="233"/>
      <c r="CL4" s="233"/>
      <c r="CM4" s="233"/>
      <c r="CN4" s="233"/>
      <c r="CO4" s="233"/>
      <c r="CP4" s="233"/>
      <c r="CQ4" s="233"/>
      <c r="CR4" s="233"/>
      <c r="CS4" s="233"/>
      <c r="CT4" s="233"/>
      <c r="CU4" s="233"/>
      <c r="CV4" s="233"/>
      <c r="CW4" s="233"/>
      <c r="CX4" s="233"/>
      <c r="CY4" s="233"/>
      <c r="CZ4" s="233"/>
      <c r="DA4" s="233"/>
      <c r="DB4" s="233"/>
      <c r="DC4" s="233"/>
      <c r="DD4" s="233"/>
      <c r="DE4" s="233"/>
      <c r="DF4" s="233"/>
      <c r="DG4" s="233"/>
      <c r="DH4" s="233"/>
      <c r="DI4" s="233"/>
      <c r="DJ4" s="233"/>
      <c r="DK4" s="233"/>
      <c r="DL4" s="233"/>
      <c r="DM4" s="233"/>
      <c r="DN4" s="233"/>
      <c r="DO4" s="233"/>
      <c r="DP4" s="233"/>
      <c r="DQ4" s="233"/>
      <c r="DR4" s="233"/>
      <c r="DS4" s="233"/>
      <c r="DT4" s="233"/>
      <c r="DU4" s="233"/>
      <c r="DV4" s="233"/>
      <c r="DW4" s="233"/>
      <c r="DX4" s="233"/>
      <c r="DY4" s="233"/>
      <c r="DZ4" s="233"/>
      <c r="EA4" s="233"/>
      <c r="EB4" s="233"/>
      <c r="EC4" s="233"/>
      <c r="ED4" s="233"/>
      <c r="EE4" s="233"/>
      <c r="EF4" s="233"/>
      <c r="EG4" s="233"/>
      <c r="EH4" s="233"/>
      <c r="EI4" s="233"/>
      <c r="EJ4" s="233"/>
      <c r="EK4" s="233"/>
      <c r="EL4" s="233"/>
      <c r="EM4" s="233"/>
      <c r="EN4" s="233"/>
      <c r="EO4" s="233"/>
      <c r="EP4" s="233"/>
      <c r="EQ4" s="233"/>
      <c r="ER4" s="233"/>
      <c r="ES4" s="233"/>
      <c r="ET4" s="233"/>
      <c r="EU4" s="233"/>
      <c r="EV4" s="233"/>
      <c r="EW4" s="233"/>
      <c r="EX4" s="233"/>
      <c r="EY4" s="233"/>
      <c r="EZ4" s="233"/>
      <c r="FA4" s="233"/>
      <c r="FB4" s="233"/>
      <c r="FC4" s="233"/>
      <c r="FD4" s="233"/>
      <c r="FE4" s="233"/>
      <c r="FF4" s="233"/>
      <c r="FG4" s="233"/>
      <c r="FH4" s="233"/>
      <c r="FI4" s="233"/>
      <c r="FJ4" s="233"/>
      <c r="FK4" s="233"/>
      <c r="FL4" s="233"/>
      <c r="FM4" s="233"/>
      <c r="FN4" s="233"/>
      <c r="FO4" s="233"/>
      <c r="FP4" s="233"/>
      <c r="FQ4" s="233"/>
      <c r="FR4" s="233"/>
      <c r="FS4" s="233"/>
      <c r="FT4" s="233"/>
      <c r="FU4" s="233"/>
      <c r="FV4" s="233"/>
      <c r="FW4" s="233"/>
      <c r="FX4" s="233"/>
      <c r="FY4" s="233"/>
      <c r="FZ4" s="233"/>
      <c r="GA4" s="233"/>
      <c r="GB4" s="233"/>
      <c r="GC4" s="233"/>
      <c r="GD4" s="233"/>
      <c r="GE4" s="233"/>
      <c r="GF4" s="233"/>
      <c r="GG4" s="233"/>
      <c r="GH4" s="233"/>
      <c r="GI4" s="233"/>
      <c r="GJ4" s="233"/>
      <c r="GK4" s="233"/>
      <c r="GL4" s="233"/>
      <c r="GM4" s="233"/>
      <c r="GN4" s="233"/>
      <c r="GO4" s="233"/>
      <c r="GP4" s="233"/>
      <c r="GQ4" s="233"/>
      <c r="GR4" s="233"/>
      <c r="GS4" s="233"/>
      <c r="GT4" s="233"/>
      <c r="GU4" s="233"/>
      <c r="GV4" s="233"/>
      <c r="GW4" s="233"/>
      <c r="GX4" s="233"/>
      <c r="GY4" s="233"/>
      <c r="GZ4" s="233"/>
      <c r="HA4" s="233"/>
      <c r="HB4" s="233"/>
      <c r="HC4" s="233"/>
      <c r="HD4" s="233"/>
      <c r="HE4" s="233"/>
      <c r="HF4" s="233"/>
      <c r="HG4" s="233"/>
      <c r="HH4" s="233"/>
      <c r="HI4" s="233"/>
      <c r="HJ4" s="233"/>
      <c r="HK4" s="233"/>
      <c r="HL4" s="233"/>
      <c r="HM4" s="233"/>
      <c r="HN4" s="233"/>
      <c r="HO4" s="233"/>
      <c r="HP4" s="233"/>
      <c r="HQ4" s="233"/>
      <c r="HR4" s="233"/>
      <c r="HS4" s="233"/>
      <c r="HT4" s="233"/>
      <c r="HU4" s="233"/>
      <c r="HV4" s="233"/>
      <c r="HW4" s="233"/>
      <c r="HX4" s="233"/>
      <c r="HY4" s="233"/>
      <c r="HZ4" s="233"/>
      <c r="IA4" s="233"/>
      <c r="IB4" s="233"/>
      <c r="IC4" s="233"/>
      <c r="ID4" s="233"/>
      <c r="IE4" s="233"/>
      <c r="IF4" s="233"/>
      <c r="IG4" s="233"/>
      <c r="IH4" s="233"/>
      <c r="II4" s="233"/>
      <c r="IJ4" s="233"/>
      <c r="IK4" s="233"/>
      <c r="IL4" s="233"/>
      <c r="IM4" s="233"/>
      <c r="IN4" s="233"/>
      <c r="IO4" s="233"/>
      <c r="IP4" s="233"/>
      <c r="IQ4" s="233"/>
      <c r="IR4" s="233"/>
      <c r="IS4" s="233"/>
      <c r="IT4" s="233"/>
      <c r="IU4" s="233"/>
      <c r="IV4" s="233"/>
    </row>
    <row r="5" ht="14.25" spans="1:256">
      <c r="A5" s="234" t="s">
        <v>1298</v>
      </c>
      <c r="B5" s="112">
        <f>B6</f>
        <v>262888</v>
      </c>
      <c r="C5" s="112">
        <f>C6</f>
        <v>137649</v>
      </c>
      <c r="D5" s="235">
        <f>C5/B5*100</f>
        <v>52.360320744956</v>
      </c>
      <c r="E5" s="236">
        <f>E6</f>
        <v>179971</v>
      </c>
      <c r="F5" s="235">
        <f>C5/E5*100</f>
        <v>76.4839890871307</v>
      </c>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05"/>
      <c r="AN5" s="105"/>
      <c r="AO5" s="105"/>
      <c r="AP5" s="105"/>
      <c r="AQ5" s="105"/>
      <c r="AR5" s="105"/>
      <c r="AS5" s="105"/>
      <c r="AT5" s="105"/>
      <c r="AU5" s="105"/>
      <c r="AV5" s="105"/>
      <c r="AW5" s="105"/>
      <c r="AX5" s="105"/>
      <c r="AY5" s="105"/>
      <c r="AZ5" s="105"/>
      <c r="BA5" s="105"/>
      <c r="BB5" s="105"/>
      <c r="BC5" s="105"/>
      <c r="BD5" s="105"/>
      <c r="BE5" s="105"/>
      <c r="BF5" s="105"/>
      <c r="BG5" s="105"/>
      <c r="BH5" s="105"/>
      <c r="BI5" s="105"/>
      <c r="BJ5" s="105"/>
      <c r="BK5" s="105"/>
      <c r="BL5" s="105"/>
      <c r="BM5" s="105"/>
      <c r="BN5" s="105"/>
      <c r="BO5" s="105"/>
      <c r="BP5" s="105"/>
      <c r="BQ5" s="105"/>
      <c r="BR5" s="105"/>
      <c r="BS5" s="105"/>
      <c r="BT5" s="105"/>
      <c r="BU5" s="105"/>
      <c r="BV5" s="105"/>
      <c r="BW5" s="105"/>
      <c r="BX5" s="105"/>
      <c r="BY5" s="105"/>
      <c r="BZ5" s="105"/>
      <c r="CA5" s="105"/>
      <c r="CB5" s="105"/>
      <c r="CC5" s="105"/>
      <c r="CD5" s="105"/>
      <c r="CE5" s="105"/>
      <c r="CF5" s="105"/>
      <c r="CG5" s="105"/>
      <c r="CH5" s="105"/>
      <c r="CI5" s="105"/>
      <c r="CJ5" s="105"/>
      <c r="CK5" s="105"/>
      <c r="CL5" s="105"/>
      <c r="CM5" s="105"/>
      <c r="CN5" s="105"/>
      <c r="CO5" s="105"/>
      <c r="CP5" s="105"/>
      <c r="CQ5" s="105"/>
      <c r="CR5" s="105"/>
      <c r="CS5" s="105"/>
      <c r="CT5" s="105"/>
      <c r="CU5" s="105"/>
      <c r="CV5" s="105"/>
      <c r="CW5" s="105"/>
      <c r="CX5" s="105"/>
      <c r="CY5" s="105"/>
      <c r="CZ5" s="105"/>
      <c r="DA5" s="105"/>
      <c r="DB5" s="105"/>
      <c r="DC5" s="105"/>
      <c r="DD5" s="105"/>
      <c r="DE5" s="105"/>
      <c r="DF5" s="105"/>
      <c r="DG5" s="105"/>
      <c r="DH5" s="105"/>
      <c r="DI5" s="105"/>
      <c r="DJ5" s="105"/>
      <c r="DK5" s="105"/>
      <c r="DL5" s="105"/>
      <c r="DM5" s="105"/>
      <c r="DN5" s="105"/>
      <c r="DO5" s="105"/>
      <c r="DP5" s="105"/>
      <c r="DQ5" s="105"/>
      <c r="DR5" s="105"/>
      <c r="DS5" s="105"/>
      <c r="DT5" s="105"/>
      <c r="DU5" s="105"/>
      <c r="DV5" s="105"/>
      <c r="DW5" s="105"/>
      <c r="DX5" s="105"/>
      <c r="DY5" s="105"/>
      <c r="DZ5" s="105"/>
      <c r="EA5" s="105"/>
      <c r="EB5" s="105"/>
      <c r="EC5" s="105"/>
      <c r="ED5" s="105"/>
      <c r="EE5" s="105"/>
      <c r="EF5" s="105"/>
      <c r="EG5" s="105"/>
      <c r="EH5" s="105"/>
      <c r="EI5" s="105"/>
      <c r="EJ5" s="105"/>
      <c r="EK5" s="105"/>
      <c r="EL5" s="105"/>
      <c r="EM5" s="105"/>
      <c r="EN5" s="105"/>
      <c r="EO5" s="105"/>
      <c r="EP5" s="105"/>
      <c r="EQ5" s="105"/>
      <c r="ER5" s="105"/>
      <c r="ES5" s="105"/>
      <c r="ET5" s="105"/>
      <c r="EU5" s="105"/>
      <c r="EV5" s="105"/>
      <c r="EW5" s="105"/>
      <c r="EX5" s="105"/>
      <c r="EY5" s="105"/>
      <c r="EZ5" s="105"/>
      <c r="FA5" s="105"/>
      <c r="FB5" s="105"/>
      <c r="FC5" s="105"/>
      <c r="FD5" s="105"/>
      <c r="FE5" s="105"/>
      <c r="FF5" s="105"/>
      <c r="FG5" s="105"/>
      <c r="FH5" s="105"/>
      <c r="FI5" s="105"/>
      <c r="FJ5" s="105"/>
      <c r="FK5" s="105"/>
      <c r="FL5" s="105"/>
      <c r="FM5" s="105"/>
      <c r="FN5" s="105"/>
      <c r="FO5" s="105"/>
      <c r="FP5" s="105"/>
      <c r="FQ5" s="105"/>
      <c r="FR5" s="105"/>
      <c r="FS5" s="105"/>
      <c r="FT5" s="105"/>
      <c r="FU5" s="105"/>
      <c r="FV5" s="105"/>
      <c r="FW5" s="105"/>
      <c r="FX5" s="105"/>
      <c r="FY5" s="105"/>
      <c r="FZ5" s="105"/>
      <c r="GA5" s="105"/>
      <c r="GB5" s="105"/>
      <c r="GC5" s="105"/>
      <c r="GD5" s="105"/>
      <c r="GE5" s="105"/>
      <c r="GF5" s="105"/>
      <c r="GG5" s="105"/>
      <c r="GH5" s="105"/>
      <c r="GI5" s="105"/>
      <c r="GJ5" s="105"/>
      <c r="GK5" s="105"/>
      <c r="GL5" s="105"/>
      <c r="GM5" s="105"/>
      <c r="GN5" s="105"/>
      <c r="GO5" s="105"/>
      <c r="GP5" s="105"/>
      <c r="GQ5" s="105"/>
      <c r="GR5" s="105"/>
      <c r="GS5" s="105"/>
      <c r="GT5" s="105"/>
      <c r="GU5" s="105"/>
      <c r="GV5" s="105"/>
      <c r="GW5" s="105"/>
      <c r="GX5" s="105"/>
      <c r="GY5" s="105"/>
      <c r="GZ5" s="105"/>
      <c r="HA5" s="105"/>
      <c r="HB5" s="105"/>
      <c r="HC5" s="105"/>
      <c r="HD5" s="105"/>
      <c r="HE5" s="105"/>
      <c r="HF5" s="105"/>
      <c r="HG5" s="105"/>
      <c r="HH5" s="105"/>
      <c r="HI5" s="105"/>
      <c r="HJ5" s="105"/>
      <c r="HK5" s="105"/>
      <c r="HL5" s="105"/>
      <c r="HM5" s="105"/>
      <c r="HN5" s="105"/>
      <c r="HO5" s="105"/>
      <c r="HP5" s="105"/>
      <c r="HQ5" s="105"/>
      <c r="HR5" s="105"/>
      <c r="HS5" s="105"/>
      <c r="HT5" s="105"/>
      <c r="HU5" s="105"/>
      <c r="HV5" s="105"/>
      <c r="HW5" s="105"/>
      <c r="HX5" s="105"/>
      <c r="HY5" s="105"/>
      <c r="HZ5" s="105"/>
      <c r="IA5" s="105"/>
      <c r="IB5" s="105"/>
      <c r="IC5" s="105"/>
      <c r="ID5" s="105"/>
      <c r="IE5" s="105"/>
      <c r="IF5" s="105"/>
      <c r="IG5" s="105"/>
      <c r="IH5" s="105"/>
      <c r="II5" s="105"/>
      <c r="IJ5" s="105"/>
      <c r="IK5" s="105"/>
      <c r="IL5" s="105"/>
      <c r="IM5" s="105"/>
      <c r="IN5" s="105"/>
      <c r="IO5" s="105"/>
      <c r="IP5" s="105"/>
      <c r="IQ5" s="105"/>
      <c r="IR5" s="105"/>
      <c r="IS5" s="105"/>
      <c r="IT5" s="105"/>
      <c r="IU5" s="105"/>
      <c r="IV5" s="105"/>
    </row>
    <row r="6" ht="14.25" spans="1:256">
      <c r="A6" s="237" t="s">
        <v>1299</v>
      </c>
      <c r="B6" s="112">
        <f>SUM(B7:B44)</f>
        <v>262888</v>
      </c>
      <c r="C6" s="112">
        <f>SUM(C7:C44)</f>
        <v>137649</v>
      </c>
      <c r="D6" s="235">
        <f>C6/B6*100</f>
        <v>52.360320744956</v>
      </c>
      <c r="E6" s="236">
        <f>SUM(E7:E44)</f>
        <v>179971</v>
      </c>
      <c r="F6" s="235">
        <f>C6/E6*100</f>
        <v>76.4839890871307</v>
      </c>
      <c r="G6" s="105"/>
      <c r="H6" s="105"/>
      <c r="I6" s="105"/>
      <c r="J6" s="105"/>
      <c r="K6" s="105"/>
      <c r="L6" s="105"/>
      <c r="M6" s="105"/>
      <c r="N6" s="105"/>
      <c r="O6" s="105"/>
      <c r="P6" s="105"/>
      <c r="Q6" s="105"/>
      <c r="R6" s="105"/>
      <c r="S6" s="105"/>
      <c r="T6" s="105"/>
      <c r="U6" s="105"/>
      <c r="V6" s="105"/>
      <c r="W6" s="105"/>
      <c r="X6" s="105"/>
      <c r="Y6" s="105"/>
      <c r="Z6" s="105"/>
      <c r="AA6" s="105"/>
      <c r="AB6" s="105"/>
      <c r="AC6" s="105"/>
      <c r="AD6" s="105"/>
      <c r="AE6" s="105"/>
      <c r="AF6" s="105"/>
      <c r="AG6" s="105"/>
      <c r="AH6" s="105"/>
      <c r="AI6" s="105"/>
      <c r="AJ6" s="105"/>
      <c r="AK6" s="105"/>
      <c r="AL6" s="105"/>
      <c r="AM6" s="105"/>
      <c r="AN6" s="105"/>
      <c r="AO6" s="105"/>
      <c r="AP6" s="105"/>
      <c r="AQ6" s="105"/>
      <c r="AR6" s="105"/>
      <c r="AS6" s="105"/>
      <c r="AT6" s="105"/>
      <c r="AU6" s="105"/>
      <c r="AV6" s="105"/>
      <c r="AW6" s="105"/>
      <c r="AX6" s="105"/>
      <c r="AY6" s="105"/>
      <c r="AZ6" s="105"/>
      <c r="BA6" s="105"/>
      <c r="BB6" s="105"/>
      <c r="BC6" s="105"/>
      <c r="BD6" s="105"/>
      <c r="BE6" s="105"/>
      <c r="BF6" s="105"/>
      <c r="BG6" s="105"/>
      <c r="BH6" s="105"/>
      <c r="BI6" s="105"/>
      <c r="BJ6" s="105"/>
      <c r="BK6" s="105"/>
      <c r="BL6" s="105"/>
      <c r="BM6" s="105"/>
      <c r="BN6" s="105"/>
      <c r="BO6" s="105"/>
      <c r="BP6" s="105"/>
      <c r="BQ6" s="105"/>
      <c r="BR6" s="105"/>
      <c r="BS6" s="105"/>
      <c r="BT6" s="105"/>
      <c r="BU6" s="105"/>
      <c r="BV6" s="105"/>
      <c r="BW6" s="105"/>
      <c r="BX6" s="105"/>
      <c r="BY6" s="105"/>
      <c r="BZ6" s="105"/>
      <c r="CA6" s="105"/>
      <c r="CB6" s="105"/>
      <c r="CC6" s="105"/>
      <c r="CD6" s="105"/>
      <c r="CE6" s="105"/>
      <c r="CF6" s="105"/>
      <c r="CG6" s="105"/>
      <c r="CH6" s="105"/>
      <c r="CI6" s="105"/>
      <c r="CJ6" s="105"/>
      <c r="CK6" s="105"/>
      <c r="CL6" s="105"/>
      <c r="CM6" s="105"/>
      <c r="CN6" s="105"/>
      <c r="CO6" s="105"/>
      <c r="CP6" s="105"/>
      <c r="CQ6" s="105"/>
      <c r="CR6" s="105"/>
      <c r="CS6" s="105"/>
      <c r="CT6" s="105"/>
      <c r="CU6" s="105"/>
      <c r="CV6" s="105"/>
      <c r="CW6" s="105"/>
      <c r="CX6" s="105"/>
      <c r="CY6" s="105"/>
      <c r="CZ6" s="105"/>
      <c r="DA6" s="105"/>
      <c r="DB6" s="105"/>
      <c r="DC6" s="105"/>
      <c r="DD6" s="105"/>
      <c r="DE6" s="105"/>
      <c r="DF6" s="105"/>
      <c r="DG6" s="105"/>
      <c r="DH6" s="105"/>
      <c r="DI6" s="105"/>
      <c r="DJ6" s="105"/>
      <c r="DK6" s="105"/>
      <c r="DL6" s="105"/>
      <c r="DM6" s="105"/>
      <c r="DN6" s="105"/>
      <c r="DO6" s="105"/>
      <c r="DP6" s="105"/>
      <c r="DQ6" s="105"/>
      <c r="DR6" s="105"/>
      <c r="DS6" s="105"/>
      <c r="DT6" s="105"/>
      <c r="DU6" s="105"/>
      <c r="DV6" s="105"/>
      <c r="DW6" s="105"/>
      <c r="DX6" s="105"/>
      <c r="DY6" s="105"/>
      <c r="DZ6" s="105"/>
      <c r="EA6" s="105"/>
      <c r="EB6" s="105"/>
      <c r="EC6" s="105"/>
      <c r="ED6" s="105"/>
      <c r="EE6" s="105"/>
      <c r="EF6" s="105"/>
      <c r="EG6" s="105"/>
      <c r="EH6" s="105"/>
      <c r="EI6" s="105"/>
      <c r="EJ6" s="105"/>
      <c r="EK6" s="105"/>
      <c r="EL6" s="105"/>
      <c r="EM6" s="105"/>
      <c r="EN6" s="105"/>
      <c r="EO6" s="105"/>
      <c r="EP6" s="105"/>
      <c r="EQ6" s="105"/>
      <c r="ER6" s="105"/>
      <c r="ES6" s="105"/>
      <c r="ET6" s="105"/>
      <c r="EU6" s="105"/>
      <c r="EV6" s="105"/>
      <c r="EW6" s="105"/>
      <c r="EX6" s="105"/>
      <c r="EY6" s="105"/>
      <c r="EZ6" s="105"/>
      <c r="FA6" s="105"/>
      <c r="FB6" s="105"/>
      <c r="FC6" s="105"/>
      <c r="FD6" s="105"/>
      <c r="FE6" s="105"/>
      <c r="FF6" s="105"/>
      <c r="FG6" s="105"/>
      <c r="FH6" s="105"/>
      <c r="FI6" s="105"/>
      <c r="FJ6" s="105"/>
      <c r="FK6" s="105"/>
      <c r="FL6" s="105"/>
      <c r="FM6" s="105"/>
      <c r="FN6" s="105"/>
      <c r="FO6" s="105"/>
      <c r="FP6" s="105"/>
      <c r="FQ6" s="105"/>
      <c r="FR6" s="105"/>
      <c r="FS6" s="105"/>
      <c r="FT6" s="105"/>
      <c r="FU6" s="105"/>
      <c r="FV6" s="105"/>
      <c r="FW6" s="105"/>
      <c r="FX6" s="105"/>
      <c r="FY6" s="105"/>
      <c r="FZ6" s="105"/>
      <c r="GA6" s="105"/>
      <c r="GB6" s="105"/>
      <c r="GC6" s="105"/>
      <c r="GD6" s="105"/>
      <c r="GE6" s="105"/>
      <c r="GF6" s="105"/>
      <c r="GG6" s="105"/>
      <c r="GH6" s="105"/>
      <c r="GI6" s="105"/>
      <c r="GJ6" s="105"/>
      <c r="GK6" s="105"/>
      <c r="GL6" s="105"/>
      <c r="GM6" s="105"/>
      <c r="GN6" s="105"/>
      <c r="GO6" s="105"/>
      <c r="GP6" s="105"/>
      <c r="GQ6" s="105"/>
      <c r="GR6" s="105"/>
      <c r="GS6" s="105"/>
      <c r="GT6" s="105"/>
      <c r="GU6" s="105"/>
      <c r="GV6" s="105"/>
      <c r="GW6" s="105"/>
      <c r="GX6" s="105"/>
      <c r="GY6" s="105"/>
      <c r="GZ6" s="105"/>
      <c r="HA6" s="105"/>
      <c r="HB6" s="105"/>
      <c r="HC6" s="105"/>
      <c r="HD6" s="105"/>
      <c r="HE6" s="105"/>
      <c r="HF6" s="105"/>
      <c r="HG6" s="105"/>
      <c r="HH6" s="105"/>
      <c r="HI6" s="105"/>
      <c r="HJ6" s="105"/>
      <c r="HK6" s="105"/>
      <c r="HL6" s="105"/>
      <c r="HM6" s="105"/>
      <c r="HN6" s="105"/>
      <c r="HO6" s="105"/>
      <c r="HP6" s="105"/>
      <c r="HQ6" s="105"/>
      <c r="HR6" s="105"/>
      <c r="HS6" s="105"/>
      <c r="HT6" s="105"/>
      <c r="HU6" s="105"/>
      <c r="HV6" s="105"/>
      <c r="HW6" s="105"/>
      <c r="HX6" s="105"/>
      <c r="HY6" s="105"/>
      <c r="HZ6" s="105"/>
      <c r="IA6" s="105"/>
      <c r="IB6" s="105"/>
      <c r="IC6" s="105"/>
      <c r="ID6" s="105"/>
      <c r="IE6" s="105"/>
      <c r="IF6" s="105"/>
      <c r="IG6" s="105"/>
      <c r="IH6" s="105"/>
      <c r="II6" s="105"/>
      <c r="IJ6" s="105"/>
      <c r="IK6" s="105"/>
      <c r="IL6" s="105"/>
      <c r="IM6" s="105"/>
      <c r="IN6" s="105"/>
      <c r="IO6" s="105"/>
      <c r="IP6" s="105"/>
      <c r="IQ6" s="105"/>
      <c r="IR6" s="105"/>
      <c r="IS6" s="105"/>
      <c r="IT6" s="105"/>
      <c r="IU6" s="105"/>
      <c r="IV6" s="105"/>
    </row>
    <row r="7" spans="1:256">
      <c r="A7" s="238" t="s">
        <v>1300</v>
      </c>
      <c r="B7" s="166">
        <v>0</v>
      </c>
      <c r="C7" s="166">
        <f>IFERROR(VLOOKUP(A7,'[1]L08'!$B$7:$C$74,2,FALSE),0)</f>
        <v>0</v>
      </c>
      <c r="D7" s="239"/>
      <c r="E7" s="166"/>
      <c r="F7" s="235"/>
      <c r="G7" s="233"/>
      <c r="H7" s="233"/>
      <c r="I7" s="233"/>
      <c r="J7" s="233"/>
      <c r="K7" s="233"/>
      <c r="L7" s="233"/>
      <c r="M7" s="233"/>
      <c r="N7" s="233"/>
      <c r="O7" s="233"/>
      <c r="P7" s="233"/>
      <c r="Q7" s="233"/>
      <c r="R7" s="233"/>
      <c r="S7" s="233"/>
      <c r="T7" s="233"/>
      <c r="U7" s="233"/>
      <c r="V7" s="233"/>
      <c r="W7" s="233"/>
      <c r="X7" s="233"/>
      <c r="Y7" s="233"/>
      <c r="Z7" s="233"/>
      <c r="AA7" s="233"/>
      <c r="AB7" s="233"/>
      <c r="AC7" s="233"/>
      <c r="AD7" s="233"/>
      <c r="AE7" s="233"/>
      <c r="AF7" s="233"/>
      <c r="AG7" s="233"/>
      <c r="AH7" s="233"/>
      <c r="AI7" s="233"/>
      <c r="AJ7" s="233"/>
      <c r="AK7" s="233"/>
      <c r="AL7" s="233"/>
      <c r="AM7" s="233"/>
      <c r="AN7" s="233"/>
      <c r="AO7" s="233"/>
      <c r="AP7" s="233"/>
      <c r="AQ7" s="233"/>
      <c r="AR7" s="233"/>
      <c r="AS7" s="233"/>
      <c r="AT7" s="233"/>
      <c r="AU7" s="233"/>
      <c r="AV7" s="233"/>
      <c r="AW7" s="233"/>
      <c r="AX7" s="233"/>
      <c r="AY7" s="233"/>
      <c r="AZ7" s="233"/>
      <c r="BA7" s="233"/>
      <c r="BB7" s="233"/>
      <c r="BC7" s="233"/>
      <c r="BD7" s="233"/>
      <c r="BE7" s="233"/>
      <c r="BF7" s="233"/>
      <c r="BG7" s="233"/>
      <c r="BH7" s="233"/>
      <c r="BI7" s="233"/>
      <c r="BJ7" s="233"/>
      <c r="BK7" s="233"/>
      <c r="BL7" s="233"/>
      <c r="BM7" s="233"/>
      <c r="BN7" s="233"/>
      <c r="BO7" s="233"/>
      <c r="BP7" s="233"/>
      <c r="BQ7" s="233"/>
      <c r="BR7" s="233"/>
      <c r="BS7" s="233"/>
      <c r="BT7" s="233"/>
      <c r="BU7" s="233"/>
      <c r="BV7" s="233"/>
      <c r="BW7" s="233"/>
      <c r="BX7" s="233"/>
      <c r="BY7" s="233"/>
      <c r="BZ7" s="233"/>
      <c r="CA7" s="233"/>
      <c r="CB7" s="233"/>
      <c r="CC7" s="233"/>
      <c r="CD7" s="233"/>
      <c r="CE7" s="233"/>
      <c r="CF7" s="233"/>
      <c r="CG7" s="233"/>
      <c r="CH7" s="233"/>
      <c r="CI7" s="233"/>
      <c r="CJ7" s="233"/>
      <c r="CK7" s="233"/>
      <c r="CL7" s="233"/>
      <c r="CM7" s="233"/>
      <c r="CN7" s="233"/>
      <c r="CO7" s="233"/>
      <c r="CP7" s="233"/>
      <c r="CQ7" s="233"/>
      <c r="CR7" s="233"/>
      <c r="CS7" s="233"/>
      <c r="CT7" s="233"/>
      <c r="CU7" s="233"/>
      <c r="CV7" s="233"/>
      <c r="CW7" s="233"/>
      <c r="CX7" s="233"/>
      <c r="CY7" s="233"/>
      <c r="CZ7" s="233"/>
      <c r="DA7" s="233"/>
      <c r="DB7" s="233"/>
      <c r="DC7" s="233"/>
      <c r="DD7" s="233"/>
      <c r="DE7" s="233"/>
      <c r="DF7" s="233"/>
      <c r="DG7" s="233"/>
      <c r="DH7" s="233"/>
      <c r="DI7" s="233"/>
      <c r="DJ7" s="233"/>
      <c r="DK7" s="233"/>
      <c r="DL7" s="233"/>
      <c r="DM7" s="233"/>
      <c r="DN7" s="233"/>
      <c r="DO7" s="233"/>
      <c r="DP7" s="233"/>
      <c r="DQ7" s="233"/>
      <c r="DR7" s="233"/>
      <c r="DS7" s="233"/>
      <c r="DT7" s="233"/>
      <c r="DU7" s="233"/>
      <c r="DV7" s="233"/>
      <c r="DW7" s="233"/>
      <c r="DX7" s="233"/>
      <c r="DY7" s="233"/>
      <c r="DZ7" s="233"/>
      <c r="EA7" s="233"/>
      <c r="EB7" s="233"/>
      <c r="EC7" s="233"/>
      <c r="ED7" s="233"/>
      <c r="EE7" s="233"/>
      <c r="EF7" s="233"/>
      <c r="EG7" s="233"/>
      <c r="EH7" s="233"/>
      <c r="EI7" s="233"/>
      <c r="EJ7" s="233"/>
      <c r="EK7" s="233"/>
      <c r="EL7" s="233"/>
      <c r="EM7" s="233"/>
      <c r="EN7" s="233"/>
      <c r="EO7" s="233"/>
      <c r="EP7" s="233"/>
      <c r="EQ7" s="233"/>
      <c r="ER7" s="233"/>
      <c r="ES7" s="233"/>
      <c r="ET7" s="233"/>
      <c r="EU7" s="233"/>
      <c r="EV7" s="233"/>
      <c r="EW7" s="233"/>
      <c r="EX7" s="233"/>
      <c r="EY7" s="233"/>
      <c r="EZ7" s="233"/>
      <c r="FA7" s="233"/>
      <c r="FB7" s="233"/>
      <c r="FC7" s="233"/>
      <c r="FD7" s="233"/>
      <c r="FE7" s="233"/>
      <c r="FF7" s="233"/>
      <c r="FG7" s="233"/>
      <c r="FH7" s="233"/>
      <c r="FI7" s="233"/>
      <c r="FJ7" s="233"/>
      <c r="FK7" s="233"/>
      <c r="FL7" s="233"/>
      <c r="FM7" s="233"/>
      <c r="FN7" s="233"/>
      <c r="FO7" s="233"/>
      <c r="FP7" s="233"/>
      <c r="FQ7" s="233"/>
      <c r="FR7" s="233"/>
      <c r="FS7" s="233"/>
      <c r="FT7" s="233"/>
      <c r="FU7" s="233"/>
      <c r="FV7" s="233"/>
      <c r="FW7" s="233"/>
      <c r="FX7" s="233"/>
      <c r="FY7" s="233"/>
      <c r="FZ7" s="233"/>
      <c r="GA7" s="233"/>
      <c r="GB7" s="233"/>
      <c r="GC7" s="233"/>
      <c r="GD7" s="233"/>
      <c r="GE7" s="233"/>
      <c r="GF7" s="233"/>
      <c r="GG7" s="233"/>
      <c r="GH7" s="233"/>
      <c r="GI7" s="233"/>
      <c r="GJ7" s="233"/>
      <c r="GK7" s="233"/>
      <c r="GL7" s="233"/>
      <c r="GM7" s="233"/>
      <c r="GN7" s="233"/>
      <c r="GO7" s="233"/>
      <c r="GP7" s="233"/>
      <c r="GQ7" s="233"/>
      <c r="GR7" s="233"/>
      <c r="GS7" s="233"/>
      <c r="GT7" s="233"/>
      <c r="GU7" s="233"/>
      <c r="GV7" s="233"/>
      <c r="GW7" s="233"/>
      <c r="GX7" s="233"/>
      <c r="GY7" s="233"/>
      <c r="GZ7" s="233"/>
      <c r="HA7" s="233"/>
      <c r="HB7" s="233"/>
      <c r="HC7" s="233"/>
      <c r="HD7" s="233"/>
      <c r="HE7" s="233"/>
      <c r="HF7" s="233"/>
      <c r="HG7" s="233"/>
      <c r="HH7" s="233"/>
      <c r="HI7" s="233"/>
      <c r="HJ7" s="233"/>
      <c r="HK7" s="233"/>
      <c r="HL7" s="233"/>
      <c r="HM7" s="233"/>
      <c r="HN7" s="233"/>
      <c r="HO7" s="233"/>
      <c r="HP7" s="233"/>
      <c r="HQ7" s="233"/>
      <c r="HR7" s="233"/>
      <c r="HS7" s="233"/>
      <c r="HT7" s="233"/>
      <c r="HU7" s="233"/>
      <c r="HV7" s="233"/>
      <c r="HW7" s="233"/>
      <c r="HX7" s="233"/>
      <c r="HY7" s="233"/>
      <c r="HZ7" s="233"/>
      <c r="IA7" s="233"/>
      <c r="IB7" s="233"/>
      <c r="IC7" s="233"/>
      <c r="ID7" s="233"/>
      <c r="IE7" s="233"/>
      <c r="IF7" s="233"/>
      <c r="IG7" s="233"/>
      <c r="IH7" s="233"/>
      <c r="II7" s="233"/>
      <c r="IJ7" s="233"/>
      <c r="IK7" s="233"/>
      <c r="IL7" s="233"/>
      <c r="IM7" s="233"/>
      <c r="IN7" s="233"/>
      <c r="IO7" s="233"/>
      <c r="IP7" s="233"/>
      <c r="IQ7" s="233"/>
      <c r="IR7" s="233"/>
      <c r="IS7" s="233"/>
      <c r="IT7" s="233"/>
      <c r="IU7" s="233"/>
      <c r="IV7" s="233"/>
    </row>
    <row r="8" spans="1:256">
      <c r="A8" s="238" t="s">
        <v>1301</v>
      </c>
      <c r="B8" s="166">
        <v>0</v>
      </c>
      <c r="C8" s="166">
        <f>IFERROR(VLOOKUP(A8,'[1]L08'!$B$7:$C$74,2,FALSE),0)</f>
        <v>0</v>
      </c>
      <c r="D8" s="239"/>
      <c r="E8" s="166"/>
      <c r="F8" s="235"/>
      <c r="G8" s="233"/>
      <c r="H8" s="233"/>
      <c r="I8" s="233"/>
      <c r="J8" s="233"/>
      <c r="K8" s="233"/>
      <c r="L8" s="233"/>
      <c r="M8" s="233"/>
      <c r="N8" s="233"/>
      <c r="O8" s="233"/>
      <c r="P8" s="233"/>
      <c r="Q8" s="233"/>
      <c r="R8" s="233"/>
      <c r="S8" s="233"/>
      <c r="T8" s="233"/>
      <c r="U8" s="233"/>
      <c r="V8" s="233"/>
      <c r="W8" s="233"/>
      <c r="X8" s="233"/>
      <c r="Y8" s="233"/>
      <c r="Z8" s="233"/>
      <c r="AA8" s="233"/>
      <c r="AB8" s="233"/>
      <c r="AC8" s="233"/>
      <c r="AD8" s="233"/>
      <c r="AE8" s="233"/>
      <c r="AF8" s="233"/>
      <c r="AG8" s="233"/>
      <c r="AH8" s="233"/>
      <c r="AI8" s="233"/>
      <c r="AJ8" s="233"/>
      <c r="AK8" s="233"/>
      <c r="AL8" s="233"/>
      <c r="AM8" s="233"/>
      <c r="AN8" s="233"/>
      <c r="AO8" s="233"/>
      <c r="AP8" s="233"/>
      <c r="AQ8" s="233"/>
      <c r="AR8" s="233"/>
      <c r="AS8" s="233"/>
      <c r="AT8" s="233"/>
      <c r="AU8" s="233"/>
      <c r="AV8" s="233"/>
      <c r="AW8" s="233"/>
      <c r="AX8" s="233"/>
      <c r="AY8" s="233"/>
      <c r="AZ8" s="233"/>
      <c r="BA8" s="233"/>
      <c r="BB8" s="233"/>
      <c r="BC8" s="233"/>
      <c r="BD8" s="233"/>
      <c r="BE8" s="233"/>
      <c r="BF8" s="233"/>
      <c r="BG8" s="233"/>
      <c r="BH8" s="233"/>
      <c r="BI8" s="233"/>
      <c r="BJ8" s="233"/>
      <c r="BK8" s="233"/>
      <c r="BL8" s="233"/>
      <c r="BM8" s="233"/>
      <c r="BN8" s="233"/>
      <c r="BO8" s="233"/>
      <c r="BP8" s="233"/>
      <c r="BQ8" s="233"/>
      <c r="BR8" s="233"/>
      <c r="BS8" s="233"/>
      <c r="BT8" s="233"/>
      <c r="BU8" s="233"/>
      <c r="BV8" s="233"/>
      <c r="BW8" s="233"/>
      <c r="BX8" s="233"/>
      <c r="BY8" s="233"/>
      <c r="BZ8" s="233"/>
      <c r="CA8" s="233"/>
      <c r="CB8" s="233"/>
      <c r="CC8" s="233"/>
      <c r="CD8" s="233"/>
      <c r="CE8" s="233"/>
      <c r="CF8" s="233"/>
      <c r="CG8" s="233"/>
      <c r="CH8" s="233"/>
      <c r="CI8" s="233"/>
      <c r="CJ8" s="233"/>
      <c r="CK8" s="233"/>
      <c r="CL8" s="233"/>
      <c r="CM8" s="233"/>
      <c r="CN8" s="233"/>
      <c r="CO8" s="233"/>
      <c r="CP8" s="233"/>
      <c r="CQ8" s="233"/>
      <c r="CR8" s="233"/>
      <c r="CS8" s="233"/>
      <c r="CT8" s="233"/>
      <c r="CU8" s="233"/>
      <c r="CV8" s="233"/>
      <c r="CW8" s="233"/>
      <c r="CX8" s="233"/>
      <c r="CY8" s="233"/>
      <c r="CZ8" s="233"/>
      <c r="DA8" s="233"/>
      <c r="DB8" s="233"/>
      <c r="DC8" s="233"/>
      <c r="DD8" s="233"/>
      <c r="DE8" s="233"/>
      <c r="DF8" s="233"/>
      <c r="DG8" s="233"/>
      <c r="DH8" s="233"/>
      <c r="DI8" s="233"/>
      <c r="DJ8" s="233"/>
      <c r="DK8" s="233"/>
      <c r="DL8" s="233"/>
      <c r="DM8" s="233"/>
      <c r="DN8" s="233"/>
      <c r="DO8" s="233"/>
      <c r="DP8" s="233"/>
      <c r="DQ8" s="233"/>
      <c r="DR8" s="233"/>
      <c r="DS8" s="233"/>
      <c r="DT8" s="233"/>
      <c r="DU8" s="233"/>
      <c r="DV8" s="233"/>
      <c r="DW8" s="233"/>
      <c r="DX8" s="233"/>
      <c r="DY8" s="233"/>
      <c r="DZ8" s="233"/>
      <c r="EA8" s="233"/>
      <c r="EB8" s="233"/>
      <c r="EC8" s="233"/>
      <c r="ED8" s="233"/>
      <c r="EE8" s="233"/>
      <c r="EF8" s="233"/>
      <c r="EG8" s="233"/>
      <c r="EH8" s="233"/>
      <c r="EI8" s="233"/>
      <c r="EJ8" s="233"/>
      <c r="EK8" s="233"/>
      <c r="EL8" s="233"/>
      <c r="EM8" s="233"/>
      <c r="EN8" s="233"/>
      <c r="EO8" s="233"/>
      <c r="EP8" s="233"/>
      <c r="EQ8" s="233"/>
      <c r="ER8" s="233"/>
      <c r="ES8" s="233"/>
      <c r="ET8" s="233"/>
      <c r="EU8" s="233"/>
      <c r="EV8" s="233"/>
      <c r="EW8" s="233"/>
      <c r="EX8" s="233"/>
      <c r="EY8" s="233"/>
      <c r="EZ8" s="233"/>
      <c r="FA8" s="233"/>
      <c r="FB8" s="233"/>
      <c r="FC8" s="233"/>
      <c r="FD8" s="233"/>
      <c r="FE8" s="233"/>
      <c r="FF8" s="233"/>
      <c r="FG8" s="233"/>
      <c r="FH8" s="233"/>
      <c r="FI8" s="233"/>
      <c r="FJ8" s="233"/>
      <c r="FK8" s="233"/>
      <c r="FL8" s="233"/>
      <c r="FM8" s="233"/>
      <c r="FN8" s="233"/>
      <c r="FO8" s="233"/>
      <c r="FP8" s="233"/>
      <c r="FQ8" s="233"/>
      <c r="FR8" s="233"/>
      <c r="FS8" s="233"/>
      <c r="FT8" s="233"/>
      <c r="FU8" s="233"/>
      <c r="FV8" s="233"/>
      <c r="FW8" s="233"/>
      <c r="FX8" s="233"/>
      <c r="FY8" s="233"/>
      <c r="FZ8" s="233"/>
      <c r="GA8" s="233"/>
      <c r="GB8" s="233"/>
      <c r="GC8" s="233"/>
      <c r="GD8" s="233"/>
      <c r="GE8" s="233"/>
      <c r="GF8" s="233"/>
      <c r="GG8" s="233"/>
      <c r="GH8" s="233"/>
      <c r="GI8" s="233"/>
      <c r="GJ8" s="233"/>
      <c r="GK8" s="233"/>
      <c r="GL8" s="233"/>
      <c r="GM8" s="233"/>
      <c r="GN8" s="233"/>
      <c r="GO8" s="233"/>
      <c r="GP8" s="233"/>
      <c r="GQ8" s="233"/>
      <c r="GR8" s="233"/>
      <c r="GS8" s="233"/>
      <c r="GT8" s="233"/>
      <c r="GU8" s="233"/>
      <c r="GV8" s="233"/>
      <c r="GW8" s="233"/>
      <c r="GX8" s="233"/>
      <c r="GY8" s="233"/>
      <c r="GZ8" s="233"/>
      <c r="HA8" s="233"/>
      <c r="HB8" s="233"/>
      <c r="HC8" s="233"/>
      <c r="HD8" s="233"/>
      <c r="HE8" s="233"/>
      <c r="HF8" s="233"/>
      <c r="HG8" s="233"/>
      <c r="HH8" s="233"/>
      <c r="HI8" s="233"/>
      <c r="HJ8" s="233"/>
      <c r="HK8" s="233"/>
      <c r="HL8" s="233"/>
      <c r="HM8" s="233"/>
      <c r="HN8" s="233"/>
      <c r="HO8" s="233"/>
      <c r="HP8" s="233"/>
      <c r="HQ8" s="233"/>
      <c r="HR8" s="233"/>
      <c r="HS8" s="233"/>
      <c r="HT8" s="233"/>
      <c r="HU8" s="233"/>
      <c r="HV8" s="233"/>
      <c r="HW8" s="233"/>
      <c r="HX8" s="233"/>
      <c r="HY8" s="233"/>
      <c r="HZ8" s="233"/>
      <c r="IA8" s="233"/>
      <c r="IB8" s="233"/>
      <c r="IC8" s="233"/>
      <c r="ID8" s="233"/>
      <c r="IE8" s="233"/>
      <c r="IF8" s="233"/>
      <c r="IG8" s="233"/>
      <c r="IH8" s="233"/>
      <c r="II8" s="233"/>
      <c r="IJ8" s="233"/>
      <c r="IK8" s="233"/>
      <c r="IL8" s="233"/>
      <c r="IM8" s="233"/>
      <c r="IN8" s="233"/>
      <c r="IO8" s="233"/>
      <c r="IP8" s="233"/>
      <c r="IQ8" s="233"/>
      <c r="IR8" s="233"/>
      <c r="IS8" s="233"/>
      <c r="IT8" s="233"/>
      <c r="IU8" s="233"/>
      <c r="IV8" s="233"/>
    </row>
    <row r="9" spans="1:256">
      <c r="A9" s="238" t="s">
        <v>1302</v>
      </c>
      <c r="B9" s="166">
        <v>0</v>
      </c>
      <c r="C9" s="166">
        <f>IFERROR(VLOOKUP(A9,'[1]L08'!$B$7:$C$74,2,FALSE),0)</f>
        <v>0</v>
      </c>
      <c r="D9" s="239"/>
      <c r="E9" s="166"/>
      <c r="F9" s="235"/>
      <c r="G9" s="233"/>
      <c r="H9" s="233"/>
      <c r="I9" s="233"/>
      <c r="J9" s="233"/>
      <c r="K9" s="233"/>
      <c r="L9" s="233"/>
      <c r="M9" s="233"/>
      <c r="N9" s="233"/>
      <c r="O9" s="233"/>
      <c r="P9" s="233"/>
      <c r="Q9" s="233"/>
      <c r="R9" s="233"/>
      <c r="S9" s="233"/>
      <c r="T9" s="233"/>
      <c r="U9" s="233"/>
      <c r="V9" s="233"/>
      <c r="W9" s="233"/>
      <c r="X9" s="233"/>
      <c r="Y9" s="233"/>
      <c r="Z9" s="233"/>
      <c r="AA9" s="233"/>
      <c r="AB9" s="233"/>
      <c r="AC9" s="233"/>
      <c r="AD9" s="233"/>
      <c r="AE9" s="233"/>
      <c r="AF9" s="233"/>
      <c r="AG9" s="233"/>
      <c r="AH9" s="233"/>
      <c r="AI9" s="233"/>
      <c r="AJ9" s="233"/>
      <c r="AK9" s="233"/>
      <c r="AL9" s="233"/>
      <c r="AM9" s="233"/>
      <c r="AN9" s="233"/>
      <c r="AO9" s="233"/>
      <c r="AP9" s="233"/>
      <c r="AQ9" s="233"/>
      <c r="AR9" s="233"/>
      <c r="AS9" s="233"/>
      <c r="AT9" s="233"/>
      <c r="AU9" s="233"/>
      <c r="AV9" s="233"/>
      <c r="AW9" s="233"/>
      <c r="AX9" s="233"/>
      <c r="AY9" s="233"/>
      <c r="AZ9" s="233"/>
      <c r="BA9" s="233"/>
      <c r="BB9" s="233"/>
      <c r="BC9" s="233"/>
      <c r="BD9" s="233"/>
      <c r="BE9" s="233"/>
      <c r="BF9" s="233"/>
      <c r="BG9" s="233"/>
      <c r="BH9" s="233"/>
      <c r="BI9" s="233"/>
      <c r="BJ9" s="233"/>
      <c r="BK9" s="233"/>
      <c r="BL9" s="233"/>
      <c r="BM9" s="233"/>
      <c r="BN9" s="233"/>
      <c r="BO9" s="233"/>
      <c r="BP9" s="233"/>
      <c r="BQ9" s="233"/>
      <c r="BR9" s="233"/>
      <c r="BS9" s="233"/>
      <c r="BT9" s="233"/>
      <c r="BU9" s="233"/>
      <c r="BV9" s="233"/>
      <c r="BW9" s="233"/>
      <c r="BX9" s="233"/>
      <c r="BY9" s="233"/>
      <c r="BZ9" s="233"/>
      <c r="CA9" s="233"/>
      <c r="CB9" s="233"/>
      <c r="CC9" s="233"/>
      <c r="CD9" s="233"/>
      <c r="CE9" s="233"/>
      <c r="CF9" s="233"/>
      <c r="CG9" s="233"/>
      <c r="CH9" s="233"/>
      <c r="CI9" s="233"/>
      <c r="CJ9" s="233"/>
      <c r="CK9" s="233"/>
      <c r="CL9" s="233"/>
      <c r="CM9" s="233"/>
      <c r="CN9" s="233"/>
      <c r="CO9" s="233"/>
      <c r="CP9" s="233"/>
      <c r="CQ9" s="233"/>
      <c r="CR9" s="233"/>
      <c r="CS9" s="233"/>
      <c r="CT9" s="233"/>
      <c r="CU9" s="233"/>
      <c r="CV9" s="233"/>
      <c r="CW9" s="233"/>
      <c r="CX9" s="233"/>
      <c r="CY9" s="233"/>
      <c r="CZ9" s="233"/>
      <c r="DA9" s="233"/>
      <c r="DB9" s="233"/>
      <c r="DC9" s="233"/>
      <c r="DD9" s="233"/>
      <c r="DE9" s="233"/>
      <c r="DF9" s="233"/>
      <c r="DG9" s="233"/>
      <c r="DH9" s="233"/>
      <c r="DI9" s="233"/>
      <c r="DJ9" s="233"/>
      <c r="DK9" s="233"/>
      <c r="DL9" s="233"/>
      <c r="DM9" s="233"/>
      <c r="DN9" s="233"/>
      <c r="DO9" s="233"/>
      <c r="DP9" s="233"/>
      <c r="DQ9" s="233"/>
      <c r="DR9" s="233"/>
      <c r="DS9" s="233"/>
      <c r="DT9" s="233"/>
      <c r="DU9" s="233"/>
      <c r="DV9" s="233"/>
      <c r="DW9" s="233"/>
      <c r="DX9" s="233"/>
      <c r="DY9" s="233"/>
      <c r="DZ9" s="233"/>
      <c r="EA9" s="233"/>
      <c r="EB9" s="233"/>
      <c r="EC9" s="233"/>
      <c r="ED9" s="233"/>
      <c r="EE9" s="233"/>
      <c r="EF9" s="233"/>
      <c r="EG9" s="233"/>
      <c r="EH9" s="233"/>
      <c r="EI9" s="233"/>
      <c r="EJ9" s="233"/>
      <c r="EK9" s="233"/>
      <c r="EL9" s="233"/>
      <c r="EM9" s="233"/>
      <c r="EN9" s="233"/>
      <c r="EO9" s="233"/>
      <c r="EP9" s="233"/>
      <c r="EQ9" s="233"/>
      <c r="ER9" s="233"/>
      <c r="ES9" s="233"/>
      <c r="ET9" s="233"/>
      <c r="EU9" s="233"/>
      <c r="EV9" s="233"/>
      <c r="EW9" s="233"/>
      <c r="EX9" s="233"/>
      <c r="EY9" s="233"/>
      <c r="EZ9" s="233"/>
      <c r="FA9" s="233"/>
      <c r="FB9" s="233"/>
      <c r="FC9" s="233"/>
      <c r="FD9" s="233"/>
      <c r="FE9" s="233"/>
      <c r="FF9" s="233"/>
      <c r="FG9" s="233"/>
      <c r="FH9" s="233"/>
      <c r="FI9" s="233"/>
      <c r="FJ9" s="233"/>
      <c r="FK9" s="233"/>
      <c r="FL9" s="233"/>
      <c r="FM9" s="233"/>
      <c r="FN9" s="233"/>
      <c r="FO9" s="233"/>
      <c r="FP9" s="233"/>
      <c r="FQ9" s="233"/>
      <c r="FR9" s="233"/>
      <c r="FS9" s="233"/>
      <c r="FT9" s="233"/>
      <c r="FU9" s="233"/>
      <c r="FV9" s="233"/>
      <c r="FW9" s="233"/>
      <c r="FX9" s="233"/>
      <c r="FY9" s="233"/>
      <c r="FZ9" s="233"/>
      <c r="GA9" s="233"/>
      <c r="GB9" s="233"/>
      <c r="GC9" s="233"/>
      <c r="GD9" s="233"/>
      <c r="GE9" s="233"/>
      <c r="GF9" s="233"/>
      <c r="GG9" s="233"/>
      <c r="GH9" s="233"/>
      <c r="GI9" s="233"/>
      <c r="GJ9" s="233"/>
      <c r="GK9" s="233"/>
      <c r="GL9" s="233"/>
      <c r="GM9" s="233"/>
      <c r="GN9" s="233"/>
      <c r="GO9" s="233"/>
      <c r="GP9" s="233"/>
      <c r="GQ9" s="233"/>
      <c r="GR9" s="233"/>
      <c r="GS9" s="233"/>
      <c r="GT9" s="233"/>
      <c r="GU9" s="233"/>
      <c r="GV9" s="233"/>
      <c r="GW9" s="233"/>
      <c r="GX9" s="233"/>
      <c r="GY9" s="233"/>
      <c r="GZ9" s="233"/>
      <c r="HA9" s="233"/>
      <c r="HB9" s="233"/>
      <c r="HC9" s="233"/>
      <c r="HD9" s="233"/>
      <c r="HE9" s="233"/>
      <c r="HF9" s="233"/>
      <c r="HG9" s="233"/>
      <c r="HH9" s="233"/>
      <c r="HI9" s="233"/>
      <c r="HJ9" s="233"/>
      <c r="HK9" s="233"/>
      <c r="HL9" s="233"/>
      <c r="HM9" s="233"/>
      <c r="HN9" s="233"/>
      <c r="HO9" s="233"/>
      <c r="HP9" s="233"/>
      <c r="HQ9" s="233"/>
      <c r="HR9" s="233"/>
      <c r="HS9" s="233"/>
      <c r="HT9" s="233"/>
      <c r="HU9" s="233"/>
      <c r="HV9" s="233"/>
      <c r="HW9" s="233"/>
      <c r="HX9" s="233"/>
      <c r="HY9" s="233"/>
      <c r="HZ9" s="233"/>
      <c r="IA9" s="233"/>
      <c r="IB9" s="233"/>
      <c r="IC9" s="233"/>
      <c r="ID9" s="233"/>
      <c r="IE9" s="233"/>
      <c r="IF9" s="233"/>
      <c r="IG9" s="233"/>
      <c r="IH9" s="233"/>
      <c r="II9" s="233"/>
      <c r="IJ9" s="233"/>
      <c r="IK9" s="233"/>
      <c r="IL9" s="233"/>
      <c r="IM9" s="233"/>
      <c r="IN9" s="233"/>
      <c r="IO9" s="233"/>
      <c r="IP9" s="233"/>
      <c r="IQ9" s="233"/>
      <c r="IR9" s="233"/>
      <c r="IS9" s="233"/>
      <c r="IT9" s="233"/>
      <c r="IU9" s="233"/>
      <c r="IV9" s="233"/>
    </row>
    <row r="10" spans="1:256">
      <c r="A10" s="238" t="s">
        <v>1303</v>
      </c>
      <c r="B10" s="166">
        <v>0</v>
      </c>
      <c r="C10" s="166">
        <f>IFERROR(VLOOKUP(A10,'[1]L08'!$B$7:$C$74,2,FALSE),0)</f>
        <v>0</v>
      </c>
      <c r="D10" s="239"/>
      <c r="E10" s="166"/>
      <c r="F10" s="235"/>
      <c r="G10" s="233"/>
      <c r="H10" s="233"/>
      <c r="I10" s="233"/>
      <c r="J10" s="233"/>
      <c r="K10" s="233"/>
      <c r="L10" s="233"/>
      <c r="M10" s="233"/>
      <c r="N10" s="233"/>
      <c r="O10" s="233"/>
      <c r="P10" s="233"/>
      <c r="Q10" s="233"/>
      <c r="R10" s="233"/>
      <c r="S10" s="233"/>
      <c r="T10" s="233"/>
      <c r="U10" s="233"/>
      <c r="V10" s="233"/>
      <c r="W10" s="233"/>
      <c r="X10" s="233"/>
      <c r="Y10" s="233"/>
      <c r="Z10" s="233"/>
      <c r="AA10" s="233"/>
      <c r="AB10" s="233"/>
      <c r="AC10" s="233"/>
      <c r="AD10" s="233"/>
      <c r="AE10" s="233"/>
      <c r="AF10" s="233"/>
      <c r="AG10" s="233"/>
      <c r="AH10" s="233"/>
      <c r="AI10" s="233"/>
      <c r="AJ10" s="233"/>
      <c r="AK10" s="233"/>
      <c r="AL10" s="233"/>
      <c r="AM10" s="233"/>
      <c r="AN10" s="233"/>
      <c r="AO10" s="233"/>
      <c r="AP10" s="233"/>
      <c r="AQ10" s="233"/>
      <c r="AR10" s="233"/>
      <c r="AS10" s="233"/>
      <c r="AT10" s="233"/>
      <c r="AU10" s="233"/>
      <c r="AV10" s="233"/>
      <c r="AW10" s="233"/>
      <c r="AX10" s="233"/>
      <c r="AY10" s="233"/>
      <c r="AZ10" s="233"/>
      <c r="BA10" s="233"/>
      <c r="BB10" s="233"/>
      <c r="BC10" s="233"/>
      <c r="BD10" s="233"/>
      <c r="BE10" s="233"/>
      <c r="BF10" s="233"/>
      <c r="BG10" s="233"/>
      <c r="BH10" s="233"/>
      <c r="BI10" s="233"/>
      <c r="BJ10" s="233"/>
      <c r="BK10" s="233"/>
      <c r="BL10" s="233"/>
      <c r="BM10" s="233"/>
      <c r="BN10" s="233"/>
      <c r="BO10" s="233"/>
      <c r="BP10" s="233"/>
      <c r="BQ10" s="233"/>
      <c r="BR10" s="233"/>
      <c r="BS10" s="233"/>
      <c r="BT10" s="233"/>
      <c r="BU10" s="233"/>
      <c r="BV10" s="233"/>
      <c r="BW10" s="233"/>
      <c r="BX10" s="233"/>
      <c r="BY10" s="233"/>
      <c r="BZ10" s="233"/>
      <c r="CA10" s="233"/>
      <c r="CB10" s="233"/>
      <c r="CC10" s="233"/>
      <c r="CD10" s="233"/>
      <c r="CE10" s="233"/>
      <c r="CF10" s="233"/>
      <c r="CG10" s="233"/>
      <c r="CH10" s="233"/>
      <c r="CI10" s="233"/>
      <c r="CJ10" s="233"/>
      <c r="CK10" s="233"/>
      <c r="CL10" s="233"/>
      <c r="CM10" s="233"/>
      <c r="CN10" s="233"/>
      <c r="CO10" s="233"/>
      <c r="CP10" s="233"/>
      <c r="CQ10" s="233"/>
      <c r="CR10" s="233"/>
      <c r="CS10" s="233"/>
      <c r="CT10" s="233"/>
      <c r="CU10" s="233"/>
      <c r="CV10" s="233"/>
      <c r="CW10" s="233"/>
      <c r="CX10" s="233"/>
      <c r="CY10" s="233"/>
      <c r="CZ10" s="233"/>
      <c r="DA10" s="233"/>
      <c r="DB10" s="233"/>
      <c r="DC10" s="233"/>
      <c r="DD10" s="233"/>
      <c r="DE10" s="233"/>
      <c r="DF10" s="233"/>
      <c r="DG10" s="233"/>
      <c r="DH10" s="233"/>
      <c r="DI10" s="233"/>
      <c r="DJ10" s="233"/>
      <c r="DK10" s="233"/>
      <c r="DL10" s="233"/>
      <c r="DM10" s="233"/>
      <c r="DN10" s="233"/>
      <c r="DO10" s="233"/>
      <c r="DP10" s="233"/>
      <c r="DQ10" s="233"/>
      <c r="DR10" s="233"/>
      <c r="DS10" s="233"/>
      <c r="DT10" s="233"/>
      <c r="DU10" s="233"/>
      <c r="DV10" s="233"/>
      <c r="DW10" s="233"/>
      <c r="DX10" s="233"/>
      <c r="DY10" s="233"/>
      <c r="DZ10" s="233"/>
      <c r="EA10" s="233"/>
      <c r="EB10" s="233"/>
      <c r="EC10" s="233"/>
      <c r="ED10" s="233"/>
      <c r="EE10" s="233"/>
      <c r="EF10" s="233"/>
      <c r="EG10" s="233"/>
      <c r="EH10" s="233"/>
      <c r="EI10" s="233"/>
      <c r="EJ10" s="233"/>
      <c r="EK10" s="233"/>
      <c r="EL10" s="233"/>
      <c r="EM10" s="233"/>
      <c r="EN10" s="233"/>
      <c r="EO10" s="233"/>
      <c r="EP10" s="233"/>
      <c r="EQ10" s="233"/>
      <c r="ER10" s="233"/>
      <c r="ES10" s="233"/>
      <c r="ET10" s="233"/>
      <c r="EU10" s="233"/>
      <c r="EV10" s="233"/>
      <c r="EW10" s="233"/>
      <c r="EX10" s="233"/>
      <c r="EY10" s="233"/>
      <c r="EZ10" s="233"/>
      <c r="FA10" s="233"/>
      <c r="FB10" s="233"/>
      <c r="FC10" s="233"/>
      <c r="FD10" s="233"/>
      <c r="FE10" s="233"/>
      <c r="FF10" s="233"/>
      <c r="FG10" s="233"/>
      <c r="FH10" s="233"/>
      <c r="FI10" s="233"/>
      <c r="FJ10" s="233"/>
      <c r="FK10" s="233"/>
      <c r="FL10" s="233"/>
      <c r="FM10" s="233"/>
      <c r="FN10" s="233"/>
      <c r="FO10" s="233"/>
      <c r="FP10" s="233"/>
      <c r="FQ10" s="233"/>
      <c r="FR10" s="233"/>
      <c r="FS10" s="233"/>
      <c r="FT10" s="233"/>
      <c r="FU10" s="233"/>
      <c r="FV10" s="233"/>
      <c r="FW10" s="233"/>
      <c r="FX10" s="233"/>
      <c r="FY10" s="233"/>
      <c r="FZ10" s="233"/>
      <c r="GA10" s="233"/>
      <c r="GB10" s="233"/>
      <c r="GC10" s="233"/>
      <c r="GD10" s="233"/>
      <c r="GE10" s="233"/>
      <c r="GF10" s="233"/>
      <c r="GG10" s="233"/>
      <c r="GH10" s="233"/>
      <c r="GI10" s="233"/>
      <c r="GJ10" s="233"/>
      <c r="GK10" s="233"/>
      <c r="GL10" s="233"/>
      <c r="GM10" s="233"/>
      <c r="GN10" s="233"/>
      <c r="GO10" s="233"/>
      <c r="GP10" s="233"/>
      <c r="GQ10" s="233"/>
      <c r="GR10" s="233"/>
      <c r="GS10" s="233"/>
      <c r="GT10" s="233"/>
      <c r="GU10" s="233"/>
      <c r="GV10" s="233"/>
      <c r="GW10" s="233"/>
      <c r="GX10" s="233"/>
      <c r="GY10" s="233"/>
      <c r="GZ10" s="233"/>
      <c r="HA10" s="233"/>
      <c r="HB10" s="233"/>
      <c r="HC10" s="233"/>
      <c r="HD10" s="233"/>
      <c r="HE10" s="233"/>
      <c r="HF10" s="233"/>
      <c r="HG10" s="233"/>
      <c r="HH10" s="233"/>
      <c r="HI10" s="233"/>
      <c r="HJ10" s="233"/>
      <c r="HK10" s="233"/>
      <c r="HL10" s="233"/>
      <c r="HM10" s="233"/>
      <c r="HN10" s="233"/>
      <c r="HO10" s="233"/>
      <c r="HP10" s="233"/>
      <c r="HQ10" s="233"/>
      <c r="HR10" s="233"/>
      <c r="HS10" s="233"/>
      <c r="HT10" s="233"/>
      <c r="HU10" s="233"/>
      <c r="HV10" s="233"/>
      <c r="HW10" s="233"/>
      <c r="HX10" s="233"/>
      <c r="HY10" s="233"/>
      <c r="HZ10" s="233"/>
      <c r="IA10" s="233"/>
      <c r="IB10" s="233"/>
      <c r="IC10" s="233"/>
      <c r="ID10" s="233"/>
      <c r="IE10" s="233"/>
      <c r="IF10" s="233"/>
      <c r="IG10" s="233"/>
      <c r="IH10" s="233"/>
      <c r="II10" s="233"/>
      <c r="IJ10" s="233"/>
      <c r="IK10" s="233"/>
      <c r="IL10" s="233"/>
      <c r="IM10" s="233"/>
      <c r="IN10" s="233"/>
      <c r="IO10" s="233"/>
      <c r="IP10" s="233"/>
      <c r="IQ10" s="233"/>
      <c r="IR10" s="233"/>
      <c r="IS10" s="233"/>
      <c r="IT10" s="233"/>
      <c r="IU10" s="233"/>
      <c r="IV10" s="233"/>
    </row>
    <row r="11" spans="1:256">
      <c r="A11" s="238" t="s">
        <v>1304</v>
      </c>
      <c r="B11" s="166">
        <v>0</v>
      </c>
      <c r="C11" s="166">
        <f>IFERROR(VLOOKUP(A11,'[1]L08'!$B$7:$C$74,2,FALSE),0)</f>
        <v>0</v>
      </c>
      <c r="D11" s="239"/>
      <c r="E11" s="166"/>
      <c r="F11" s="235"/>
      <c r="G11" s="233"/>
      <c r="H11" s="233"/>
      <c r="I11" s="233"/>
      <c r="J11" s="233"/>
      <c r="K11" s="233"/>
      <c r="L11" s="233"/>
      <c r="M11" s="233"/>
      <c r="N11" s="233"/>
      <c r="O11" s="233"/>
      <c r="P11" s="233"/>
      <c r="Q11" s="233"/>
      <c r="R11" s="233"/>
      <c r="S11" s="233"/>
      <c r="T11" s="233"/>
      <c r="U11" s="233"/>
      <c r="V11" s="233"/>
      <c r="W11" s="233"/>
      <c r="X11" s="233"/>
      <c r="Y11" s="233"/>
      <c r="Z11" s="233"/>
      <c r="AA11" s="233"/>
      <c r="AB11" s="233"/>
      <c r="AC11" s="233"/>
      <c r="AD11" s="233"/>
      <c r="AE11" s="233"/>
      <c r="AF11" s="233"/>
      <c r="AG11" s="233"/>
      <c r="AH11" s="233"/>
      <c r="AI11" s="233"/>
      <c r="AJ11" s="233"/>
      <c r="AK11" s="233"/>
      <c r="AL11" s="233"/>
      <c r="AM11" s="233"/>
      <c r="AN11" s="233"/>
      <c r="AO11" s="233"/>
      <c r="AP11" s="233"/>
      <c r="AQ11" s="233"/>
      <c r="AR11" s="233"/>
      <c r="AS11" s="233"/>
      <c r="AT11" s="233"/>
      <c r="AU11" s="233"/>
      <c r="AV11" s="233"/>
      <c r="AW11" s="233"/>
      <c r="AX11" s="233"/>
      <c r="AY11" s="233"/>
      <c r="AZ11" s="233"/>
      <c r="BA11" s="233"/>
      <c r="BB11" s="233"/>
      <c r="BC11" s="233"/>
      <c r="BD11" s="233"/>
      <c r="BE11" s="233"/>
      <c r="BF11" s="233"/>
      <c r="BG11" s="233"/>
      <c r="BH11" s="233"/>
      <c r="BI11" s="233"/>
      <c r="BJ11" s="233"/>
      <c r="BK11" s="233"/>
      <c r="BL11" s="233"/>
      <c r="BM11" s="233"/>
      <c r="BN11" s="233"/>
      <c r="BO11" s="233"/>
      <c r="BP11" s="233"/>
      <c r="BQ11" s="233"/>
      <c r="BR11" s="233"/>
      <c r="BS11" s="233"/>
      <c r="BT11" s="233"/>
      <c r="BU11" s="233"/>
      <c r="BV11" s="233"/>
      <c r="BW11" s="233"/>
      <c r="BX11" s="233"/>
      <c r="BY11" s="233"/>
      <c r="BZ11" s="233"/>
      <c r="CA11" s="233"/>
      <c r="CB11" s="233"/>
      <c r="CC11" s="233"/>
      <c r="CD11" s="233"/>
      <c r="CE11" s="233"/>
      <c r="CF11" s="233"/>
      <c r="CG11" s="233"/>
      <c r="CH11" s="233"/>
      <c r="CI11" s="233"/>
      <c r="CJ11" s="233"/>
      <c r="CK11" s="233"/>
      <c r="CL11" s="233"/>
      <c r="CM11" s="233"/>
      <c r="CN11" s="233"/>
      <c r="CO11" s="233"/>
      <c r="CP11" s="233"/>
      <c r="CQ11" s="233"/>
      <c r="CR11" s="233"/>
      <c r="CS11" s="233"/>
      <c r="CT11" s="233"/>
      <c r="CU11" s="233"/>
      <c r="CV11" s="233"/>
      <c r="CW11" s="233"/>
      <c r="CX11" s="233"/>
      <c r="CY11" s="233"/>
      <c r="CZ11" s="233"/>
      <c r="DA11" s="233"/>
      <c r="DB11" s="233"/>
      <c r="DC11" s="233"/>
      <c r="DD11" s="233"/>
      <c r="DE11" s="233"/>
      <c r="DF11" s="233"/>
      <c r="DG11" s="233"/>
      <c r="DH11" s="233"/>
      <c r="DI11" s="233"/>
      <c r="DJ11" s="233"/>
      <c r="DK11" s="233"/>
      <c r="DL11" s="233"/>
      <c r="DM11" s="233"/>
      <c r="DN11" s="233"/>
      <c r="DO11" s="233"/>
      <c r="DP11" s="233"/>
      <c r="DQ11" s="233"/>
      <c r="DR11" s="233"/>
      <c r="DS11" s="233"/>
      <c r="DT11" s="233"/>
      <c r="DU11" s="233"/>
      <c r="DV11" s="233"/>
      <c r="DW11" s="233"/>
      <c r="DX11" s="233"/>
      <c r="DY11" s="233"/>
      <c r="DZ11" s="233"/>
      <c r="EA11" s="233"/>
      <c r="EB11" s="233"/>
      <c r="EC11" s="233"/>
      <c r="ED11" s="233"/>
      <c r="EE11" s="233"/>
      <c r="EF11" s="233"/>
      <c r="EG11" s="233"/>
      <c r="EH11" s="233"/>
      <c r="EI11" s="233"/>
      <c r="EJ11" s="233"/>
      <c r="EK11" s="233"/>
      <c r="EL11" s="233"/>
      <c r="EM11" s="233"/>
      <c r="EN11" s="233"/>
      <c r="EO11" s="233"/>
      <c r="EP11" s="233"/>
      <c r="EQ11" s="233"/>
      <c r="ER11" s="233"/>
      <c r="ES11" s="233"/>
      <c r="ET11" s="233"/>
      <c r="EU11" s="233"/>
      <c r="EV11" s="233"/>
      <c r="EW11" s="233"/>
      <c r="EX11" s="233"/>
      <c r="EY11" s="233"/>
      <c r="EZ11" s="233"/>
      <c r="FA11" s="233"/>
      <c r="FB11" s="233"/>
      <c r="FC11" s="233"/>
      <c r="FD11" s="233"/>
      <c r="FE11" s="233"/>
      <c r="FF11" s="233"/>
      <c r="FG11" s="233"/>
      <c r="FH11" s="233"/>
      <c r="FI11" s="233"/>
      <c r="FJ11" s="233"/>
      <c r="FK11" s="233"/>
      <c r="FL11" s="233"/>
      <c r="FM11" s="233"/>
      <c r="FN11" s="233"/>
      <c r="FO11" s="233"/>
      <c r="FP11" s="233"/>
      <c r="FQ11" s="233"/>
      <c r="FR11" s="233"/>
      <c r="FS11" s="233"/>
      <c r="FT11" s="233"/>
      <c r="FU11" s="233"/>
      <c r="FV11" s="233"/>
      <c r="FW11" s="233"/>
      <c r="FX11" s="233"/>
      <c r="FY11" s="233"/>
      <c r="FZ11" s="233"/>
      <c r="GA11" s="233"/>
      <c r="GB11" s="233"/>
      <c r="GC11" s="233"/>
      <c r="GD11" s="233"/>
      <c r="GE11" s="233"/>
      <c r="GF11" s="233"/>
      <c r="GG11" s="233"/>
      <c r="GH11" s="233"/>
      <c r="GI11" s="233"/>
      <c r="GJ11" s="233"/>
      <c r="GK11" s="233"/>
      <c r="GL11" s="233"/>
      <c r="GM11" s="233"/>
      <c r="GN11" s="233"/>
      <c r="GO11" s="233"/>
      <c r="GP11" s="233"/>
      <c r="GQ11" s="233"/>
      <c r="GR11" s="233"/>
      <c r="GS11" s="233"/>
      <c r="GT11" s="233"/>
      <c r="GU11" s="233"/>
      <c r="GV11" s="233"/>
      <c r="GW11" s="233"/>
      <c r="GX11" s="233"/>
      <c r="GY11" s="233"/>
      <c r="GZ11" s="233"/>
      <c r="HA11" s="233"/>
      <c r="HB11" s="233"/>
      <c r="HC11" s="233"/>
      <c r="HD11" s="233"/>
      <c r="HE11" s="233"/>
      <c r="HF11" s="233"/>
      <c r="HG11" s="233"/>
      <c r="HH11" s="233"/>
      <c r="HI11" s="233"/>
      <c r="HJ11" s="233"/>
      <c r="HK11" s="233"/>
      <c r="HL11" s="233"/>
      <c r="HM11" s="233"/>
      <c r="HN11" s="233"/>
      <c r="HO11" s="233"/>
      <c r="HP11" s="233"/>
      <c r="HQ11" s="233"/>
      <c r="HR11" s="233"/>
      <c r="HS11" s="233"/>
      <c r="HT11" s="233"/>
      <c r="HU11" s="233"/>
      <c r="HV11" s="233"/>
      <c r="HW11" s="233"/>
      <c r="HX11" s="233"/>
      <c r="HY11" s="233"/>
      <c r="HZ11" s="233"/>
      <c r="IA11" s="233"/>
      <c r="IB11" s="233"/>
      <c r="IC11" s="233"/>
      <c r="ID11" s="233"/>
      <c r="IE11" s="233"/>
      <c r="IF11" s="233"/>
      <c r="IG11" s="233"/>
      <c r="IH11" s="233"/>
      <c r="II11" s="233"/>
      <c r="IJ11" s="233"/>
      <c r="IK11" s="233"/>
      <c r="IL11" s="233"/>
      <c r="IM11" s="233"/>
      <c r="IN11" s="233"/>
      <c r="IO11" s="233"/>
      <c r="IP11" s="233"/>
      <c r="IQ11" s="233"/>
      <c r="IR11" s="233"/>
      <c r="IS11" s="233"/>
      <c r="IT11" s="233"/>
      <c r="IU11" s="233"/>
      <c r="IV11" s="233"/>
    </row>
    <row r="12" spans="1:256">
      <c r="A12" s="238" t="s">
        <v>1305</v>
      </c>
      <c r="B12" s="166">
        <v>0</v>
      </c>
      <c r="C12" s="166">
        <f>IFERROR(VLOOKUP(A12,'[1]L08'!$B$7:$C$74,2,FALSE),0)</f>
        <v>0</v>
      </c>
      <c r="D12" s="239"/>
      <c r="E12" s="166"/>
      <c r="F12" s="235"/>
      <c r="G12" s="233"/>
      <c r="H12" s="233"/>
      <c r="I12" s="233"/>
      <c r="J12" s="233"/>
      <c r="K12" s="233"/>
      <c r="L12" s="233"/>
      <c r="M12" s="233"/>
      <c r="N12" s="233"/>
      <c r="O12" s="233"/>
      <c r="P12" s="233"/>
      <c r="Q12" s="233"/>
      <c r="R12" s="233"/>
      <c r="S12" s="233"/>
      <c r="T12" s="233"/>
      <c r="U12" s="233"/>
      <c r="V12" s="233"/>
      <c r="W12" s="233"/>
      <c r="X12" s="233"/>
      <c r="Y12" s="233"/>
      <c r="Z12" s="233"/>
      <c r="AA12" s="233"/>
      <c r="AB12" s="233"/>
      <c r="AC12" s="233"/>
      <c r="AD12" s="233"/>
      <c r="AE12" s="233"/>
      <c r="AF12" s="233"/>
      <c r="AG12" s="233"/>
      <c r="AH12" s="233"/>
      <c r="AI12" s="233"/>
      <c r="AJ12" s="233"/>
      <c r="AK12" s="233"/>
      <c r="AL12" s="233"/>
      <c r="AM12" s="233"/>
      <c r="AN12" s="233"/>
      <c r="AO12" s="233"/>
      <c r="AP12" s="233"/>
      <c r="AQ12" s="233"/>
      <c r="AR12" s="233"/>
      <c r="AS12" s="233"/>
      <c r="AT12" s="233"/>
      <c r="AU12" s="233"/>
      <c r="AV12" s="233"/>
      <c r="AW12" s="233"/>
      <c r="AX12" s="233"/>
      <c r="AY12" s="233"/>
      <c r="AZ12" s="233"/>
      <c r="BA12" s="233"/>
      <c r="BB12" s="233"/>
      <c r="BC12" s="233"/>
      <c r="BD12" s="233"/>
      <c r="BE12" s="233"/>
      <c r="BF12" s="233"/>
      <c r="BG12" s="233"/>
      <c r="BH12" s="233"/>
      <c r="BI12" s="233"/>
      <c r="BJ12" s="233"/>
      <c r="BK12" s="233"/>
      <c r="BL12" s="233"/>
      <c r="BM12" s="233"/>
      <c r="BN12" s="233"/>
      <c r="BO12" s="233"/>
      <c r="BP12" s="233"/>
      <c r="BQ12" s="233"/>
      <c r="BR12" s="233"/>
      <c r="BS12" s="233"/>
      <c r="BT12" s="233"/>
      <c r="BU12" s="233"/>
      <c r="BV12" s="233"/>
      <c r="BW12" s="233"/>
      <c r="BX12" s="233"/>
      <c r="BY12" s="233"/>
      <c r="BZ12" s="233"/>
      <c r="CA12" s="233"/>
      <c r="CB12" s="233"/>
      <c r="CC12" s="233"/>
      <c r="CD12" s="233"/>
      <c r="CE12" s="233"/>
      <c r="CF12" s="233"/>
      <c r="CG12" s="233"/>
      <c r="CH12" s="233"/>
      <c r="CI12" s="233"/>
      <c r="CJ12" s="233"/>
      <c r="CK12" s="233"/>
      <c r="CL12" s="233"/>
      <c r="CM12" s="233"/>
      <c r="CN12" s="233"/>
      <c r="CO12" s="233"/>
      <c r="CP12" s="233"/>
      <c r="CQ12" s="233"/>
      <c r="CR12" s="233"/>
      <c r="CS12" s="233"/>
      <c r="CT12" s="233"/>
      <c r="CU12" s="233"/>
      <c r="CV12" s="233"/>
      <c r="CW12" s="233"/>
      <c r="CX12" s="233"/>
      <c r="CY12" s="233"/>
      <c r="CZ12" s="233"/>
      <c r="DA12" s="233"/>
      <c r="DB12" s="233"/>
      <c r="DC12" s="233"/>
      <c r="DD12" s="233"/>
      <c r="DE12" s="233"/>
      <c r="DF12" s="233"/>
      <c r="DG12" s="233"/>
      <c r="DH12" s="233"/>
      <c r="DI12" s="233"/>
      <c r="DJ12" s="233"/>
      <c r="DK12" s="233"/>
      <c r="DL12" s="233"/>
      <c r="DM12" s="233"/>
      <c r="DN12" s="233"/>
      <c r="DO12" s="233"/>
      <c r="DP12" s="233"/>
      <c r="DQ12" s="233"/>
      <c r="DR12" s="233"/>
      <c r="DS12" s="233"/>
      <c r="DT12" s="233"/>
      <c r="DU12" s="233"/>
      <c r="DV12" s="233"/>
      <c r="DW12" s="233"/>
      <c r="DX12" s="233"/>
      <c r="DY12" s="233"/>
      <c r="DZ12" s="233"/>
      <c r="EA12" s="233"/>
      <c r="EB12" s="233"/>
      <c r="EC12" s="233"/>
      <c r="ED12" s="233"/>
      <c r="EE12" s="233"/>
      <c r="EF12" s="233"/>
      <c r="EG12" s="233"/>
      <c r="EH12" s="233"/>
      <c r="EI12" s="233"/>
      <c r="EJ12" s="233"/>
      <c r="EK12" s="233"/>
      <c r="EL12" s="233"/>
      <c r="EM12" s="233"/>
      <c r="EN12" s="233"/>
      <c r="EO12" s="233"/>
      <c r="EP12" s="233"/>
      <c r="EQ12" s="233"/>
      <c r="ER12" s="233"/>
      <c r="ES12" s="233"/>
      <c r="ET12" s="233"/>
      <c r="EU12" s="233"/>
      <c r="EV12" s="233"/>
      <c r="EW12" s="233"/>
      <c r="EX12" s="233"/>
      <c r="EY12" s="233"/>
      <c r="EZ12" s="233"/>
      <c r="FA12" s="233"/>
      <c r="FB12" s="233"/>
      <c r="FC12" s="233"/>
      <c r="FD12" s="233"/>
      <c r="FE12" s="233"/>
      <c r="FF12" s="233"/>
      <c r="FG12" s="233"/>
      <c r="FH12" s="233"/>
      <c r="FI12" s="233"/>
      <c r="FJ12" s="233"/>
      <c r="FK12" s="233"/>
      <c r="FL12" s="233"/>
      <c r="FM12" s="233"/>
      <c r="FN12" s="233"/>
      <c r="FO12" s="233"/>
      <c r="FP12" s="233"/>
      <c r="FQ12" s="233"/>
      <c r="FR12" s="233"/>
      <c r="FS12" s="233"/>
      <c r="FT12" s="233"/>
      <c r="FU12" s="233"/>
      <c r="FV12" s="233"/>
      <c r="FW12" s="233"/>
      <c r="FX12" s="233"/>
      <c r="FY12" s="233"/>
      <c r="FZ12" s="233"/>
      <c r="GA12" s="233"/>
      <c r="GB12" s="233"/>
      <c r="GC12" s="233"/>
      <c r="GD12" s="233"/>
      <c r="GE12" s="233"/>
      <c r="GF12" s="233"/>
      <c r="GG12" s="233"/>
      <c r="GH12" s="233"/>
      <c r="GI12" s="233"/>
      <c r="GJ12" s="233"/>
      <c r="GK12" s="233"/>
      <c r="GL12" s="233"/>
      <c r="GM12" s="233"/>
      <c r="GN12" s="233"/>
      <c r="GO12" s="233"/>
      <c r="GP12" s="233"/>
      <c r="GQ12" s="233"/>
      <c r="GR12" s="233"/>
      <c r="GS12" s="233"/>
      <c r="GT12" s="233"/>
      <c r="GU12" s="233"/>
      <c r="GV12" s="233"/>
      <c r="GW12" s="233"/>
      <c r="GX12" s="233"/>
      <c r="GY12" s="233"/>
      <c r="GZ12" s="233"/>
      <c r="HA12" s="233"/>
      <c r="HB12" s="233"/>
      <c r="HC12" s="233"/>
      <c r="HD12" s="233"/>
      <c r="HE12" s="233"/>
      <c r="HF12" s="233"/>
      <c r="HG12" s="233"/>
      <c r="HH12" s="233"/>
      <c r="HI12" s="233"/>
      <c r="HJ12" s="233"/>
      <c r="HK12" s="233"/>
      <c r="HL12" s="233"/>
      <c r="HM12" s="233"/>
      <c r="HN12" s="233"/>
      <c r="HO12" s="233"/>
      <c r="HP12" s="233"/>
      <c r="HQ12" s="233"/>
      <c r="HR12" s="233"/>
      <c r="HS12" s="233"/>
      <c r="HT12" s="233"/>
      <c r="HU12" s="233"/>
      <c r="HV12" s="233"/>
      <c r="HW12" s="233"/>
      <c r="HX12" s="233"/>
      <c r="HY12" s="233"/>
      <c r="HZ12" s="233"/>
      <c r="IA12" s="233"/>
      <c r="IB12" s="233"/>
      <c r="IC12" s="233"/>
      <c r="ID12" s="233"/>
      <c r="IE12" s="233"/>
      <c r="IF12" s="233"/>
      <c r="IG12" s="233"/>
      <c r="IH12" s="233"/>
      <c r="II12" s="233"/>
      <c r="IJ12" s="233"/>
      <c r="IK12" s="233"/>
      <c r="IL12" s="233"/>
      <c r="IM12" s="233"/>
      <c r="IN12" s="233"/>
      <c r="IO12" s="233"/>
      <c r="IP12" s="233"/>
      <c r="IQ12" s="233"/>
      <c r="IR12" s="233"/>
      <c r="IS12" s="233"/>
      <c r="IT12" s="233"/>
      <c r="IU12" s="233"/>
      <c r="IV12" s="233"/>
    </row>
    <row r="13" spans="1:256">
      <c r="A13" s="238" t="s">
        <v>1306</v>
      </c>
      <c r="B13" s="166">
        <v>1050</v>
      </c>
      <c r="C13" s="166">
        <v>2738</v>
      </c>
      <c r="D13" s="239">
        <f>C13/B13*100</f>
        <v>260.761904761905</v>
      </c>
      <c r="E13" s="166">
        <v>154</v>
      </c>
      <c r="F13" s="239">
        <f>C13/E13*100</f>
        <v>1777.92207792208</v>
      </c>
      <c r="G13" s="233"/>
      <c r="H13" s="233"/>
      <c r="I13" s="233"/>
      <c r="J13" s="233"/>
      <c r="K13" s="233"/>
      <c r="L13" s="233"/>
      <c r="M13" s="233"/>
      <c r="N13" s="233"/>
      <c r="O13" s="233"/>
      <c r="P13" s="233"/>
      <c r="Q13" s="233"/>
      <c r="R13" s="233"/>
      <c r="S13" s="233"/>
      <c r="T13" s="233"/>
      <c r="U13" s="233"/>
      <c r="V13" s="233"/>
      <c r="W13" s="233"/>
      <c r="X13" s="233"/>
      <c r="Y13" s="233"/>
      <c r="Z13" s="233"/>
      <c r="AA13" s="233"/>
      <c r="AB13" s="233"/>
      <c r="AC13" s="233"/>
      <c r="AD13" s="233"/>
      <c r="AE13" s="233"/>
      <c r="AF13" s="233"/>
      <c r="AG13" s="233"/>
      <c r="AH13" s="233"/>
      <c r="AI13" s="233"/>
      <c r="AJ13" s="233"/>
      <c r="AK13" s="233"/>
      <c r="AL13" s="233"/>
      <c r="AM13" s="233"/>
      <c r="AN13" s="233"/>
      <c r="AO13" s="233"/>
      <c r="AP13" s="233"/>
      <c r="AQ13" s="233"/>
      <c r="AR13" s="233"/>
      <c r="AS13" s="233"/>
      <c r="AT13" s="233"/>
      <c r="AU13" s="233"/>
      <c r="AV13" s="233"/>
      <c r="AW13" s="233"/>
      <c r="AX13" s="233"/>
      <c r="AY13" s="233"/>
      <c r="AZ13" s="233"/>
      <c r="BA13" s="233"/>
      <c r="BB13" s="233"/>
      <c r="BC13" s="233"/>
      <c r="BD13" s="233"/>
      <c r="BE13" s="233"/>
      <c r="BF13" s="233"/>
      <c r="BG13" s="233"/>
      <c r="BH13" s="233"/>
      <c r="BI13" s="233"/>
      <c r="BJ13" s="233"/>
      <c r="BK13" s="233"/>
      <c r="BL13" s="233"/>
      <c r="BM13" s="233"/>
      <c r="BN13" s="233"/>
      <c r="BO13" s="233"/>
      <c r="BP13" s="233"/>
      <c r="BQ13" s="233"/>
      <c r="BR13" s="233"/>
      <c r="BS13" s="233"/>
      <c r="BT13" s="233"/>
      <c r="BU13" s="233"/>
      <c r="BV13" s="233"/>
      <c r="BW13" s="233"/>
      <c r="BX13" s="233"/>
      <c r="BY13" s="233"/>
      <c r="BZ13" s="233"/>
      <c r="CA13" s="233"/>
      <c r="CB13" s="233"/>
      <c r="CC13" s="233"/>
      <c r="CD13" s="233"/>
      <c r="CE13" s="233"/>
      <c r="CF13" s="233"/>
      <c r="CG13" s="233"/>
      <c r="CH13" s="233"/>
      <c r="CI13" s="233"/>
      <c r="CJ13" s="233"/>
      <c r="CK13" s="233"/>
      <c r="CL13" s="233"/>
      <c r="CM13" s="233"/>
      <c r="CN13" s="233"/>
      <c r="CO13" s="233"/>
      <c r="CP13" s="233"/>
      <c r="CQ13" s="233"/>
      <c r="CR13" s="233"/>
      <c r="CS13" s="233"/>
      <c r="CT13" s="233"/>
      <c r="CU13" s="233"/>
      <c r="CV13" s="233"/>
      <c r="CW13" s="233"/>
      <c r="CX13" s="233"/>
      <c r="CY13" s="233"/>
      <c r="CZ13" s="233"/>
      <c r="DA13" s="233"/>
      <c r="DB13" s="233"/>
      <c r="DC13" s="233"/>
      <c r="DD13" s="233"/>
      <c r="DE13" s="233"/>
      <c r="DF13" s="233"/>
      <c r="DG13" s="233"/>
      <c r="DH13" s="233"/>
      <c r="DI13" s="233"/>
      <c r="DJ13" s="233"/>
      <c r="DK13" s="233"/>
      <c r="DL13" s="233"/>
      <c r="DM13" s="233"/>
      <c r="DN13" s="233"/>
      <c r="DO13" s="233"/>
      <c r="DP13" s="233"/>
      <c r="DQ13" s="233"/>
      <c r="DR13" s="233"/>
      <c r="DS13" s="233"/>
      <c r="DT13" s="233"/>
      <c r="DU13" s="233"/>
      <c r="DV13" s="233"/>
      <c r="DW13" s="233"/>
      <c r="DX13" s="233"/>
      <c r="DY13" s="233"/>
      <c r="DZ13" s="233"/>
      <c r="EA13" s="233"/>
      <c r="EB13" s="233"/>
      <c r="EC13" s="233"/>
      <c r="ED13" s="233"/>
      <c r="EE13" s="233"/>
      <c r="EF13" s="233"/>
      <c r="EG13" s="233"/>
      <c r="EH13" s="233"/>
      <c r="EI13" s="233"/>
      <c r="EJ13" s="233"/>
      <c r="EK13" s="233"/>
      <c r="EL13" s="233"/>
      <c r="EM13" s="233"/>
      <c r="EN13" s="233"/>
      <c r="EO13" s="233"/>
      <c r="EP13" s="233"/>
      <c r="EQ13" s="233"/>
      <c r="ER13" s="233"/>
      <c r="ES13" s="233"/>
      <c r="ET13" s="233"/>
      <c r="EU13" s="233"/>
      <c r="EV13" s="233"/>
      <c r="EW13" s="233"/>
      <c r="EX13" s="233"/>
      <c r="EY13" s="233"/>
      <c r="EZ13" s="233"/>
      <c r="FA13" s="233"/>
      <c r="FB13" s="233"/>
      <c r="FC13" s="233"/>
      <c r="FD13" s="233"/>
      <c r="FE13" s="233"/>
      <c r="FF13" s="233"/>
      <c r="FG13" s="233"/>
      <c r="FH13" s="233"/>
      <c r="FI13" s="233"/>
      <c r="FJ13" s="233"/>
      <c r="FK13" s="233"/>
      <c r="FL13" s="233"/>
      <c r="FM13" s="233"/>
      <c r="FN13" s="233"/>
      <c r="FO13" s="233"/>
      <c r="FP13" s="233"/>
      <c r="FQ13" s="233"/>
      <c r="FR13" s="233"/>
      <c r="FS13" s="233"/>
      <c r="FT13" s="233"/>
      <c r="FU13" s="233"/>
      <c r="FV13" s="233"/>
      <c r="FW13" s="233"/>
      <c r="FX13" s="233"/>
      <c r="FY13" s="233"/>
      <c r="FZ13" s="233"/>
      <c r="GA13" s="233"/>
      <c r="GB13" s="233"/>
      <c r="GC13" s="233"/>
      <c r="GD13" s="233"/>
      <c r="GE13" s="233"/>
      <c r="GF13" s="233"/>
      <c r="GG13" s="233"/>
      <c r="GH13" s="233"/>
      <c r="GI13" s="233"/>
      <c r="GJ13" s="233"/>
      <c r="GK13" s="233"/>
      <c r="GL13" s="233"/>
      <c r="GM13" s="233"/>
      <c r="GN13" s="233"/>
      <c r="GO13" s="233"/>
      <c r="GP13" s="233"/>
      <c r="GQ13" s="233"/>
      <c r="GR13" s="233"/>
      <c r="GS13" s="233"/>
      <c r="GT13" s="233"/>
      <c r="GU13" s="233"/>
      <c r="GV13" s="233"/>
      <c r="GW13" s="233"/>
      <c r="GX13" s="233"/>
      <c r="GY13" s="233"/>
      <c r="GZ13" s="233"/>
      <c r="HA13" s="233"/>
      <c r="HB13" s="233"/>
      <c r="HC13" s="233"/>
      <c r="HD13" s="233"/>
      <c r="HE13" s="233"/>
      <c r="HF13" s="233"/>
      <c r="HG13" s="233"/>
      <c r="HH13" s="233"/>
      <c r="HI13" s="233"/>
      <c r="HJ13" s="233"/>
      <c r="HK13" s="233"/>
      <c r="HL13" s="233"/>
      <c r="HM13" s="233"/>
      <c r="HN13" s="233"/>
      <c r="HO13" s="233"/>
      <c r="HP13" s="233"/>
      <c r="HQ13" s="233"/>
      <c r="HR13" s="233"/>
      <c r="HS13" s="233"/>
      <c r="HT13" s="233"/>
      <c r="HU13" s="233"/>
      <c r="HV13" s="233"/>
      <c r="HW13" s="233"/>
      <c r="HX13" s="233"/>
      <c r="HY13" s="233"/>
      <c r="HZ13" s="233"/>
      <c r="IA13" s="233"/>
      <c r="IB13" s="233"/>
      <c r="IC13" s="233"/>
      <c r="ID13" s="233"/>
      <c r="IE13" s="233"/>
      <c r="IF13" s="233"/>
      <c r="IG13" s="233"/>
      <c r="IH13" s="233"/>
      <c r="II13" s="233"/>
      <c r="IJ13" s="233"/>
      <c r="IK13" s="233"/>
      <c r="IL13" s="233"/>
      <c r="IM13" s="233"/>
      <c r="IN13" s="233"/>
      <c r="IO13" s="233"/>
      <c r="IP13" s="233"/>
      <c r="IQ13" s="233"/>
      <c r="IR13" s="233"/>
      <c r="IS13" s="233"/>
      <c r="IT13" s="233"/>
      <c r="IU13" s="233"/>
      <c r="IV13" s="233"/>
    </row>
    <row r="14" spans="1:256">
      <c r="A14" s="238" t="s">
        <v>1307</v>
      </c>
      <c r="B14" s="166">
        <v>1500</v>
      </c>
      <c r="C14" s="166">
        <v>229</v>
      </c>
      <c r="D14" s="239">
        <f>C14/B14*100</f>
        <v>15.2666666666667</v>
      </c>
      <c r="E14" s="166">
        <v>50</v>
      </c>
      <c r="F14" s="239">
        <f>C14/E14*100</f>
        <v>458</v>
      </c>
      <c r="G14" s="233"/>
      <c r="H14" s="233"/>
      <c r="I14" s="233"/>
      <c r="J14" s="233"/>
      <c r="K14" s="233"/>
      <c r="L14" s="233"/>
      <c r="M14" s="233"/>
      <c r="N14" s="233"/>
      <c r="O14" s="233"/>
      <c r="P14" s="233"/>
      <c r="Q14" s="233"/>
      <c r="R14" s="233"/>
      <c r="S14" s="233"/>
      <c r="T14" s="233"/>
      <c r="U14" s="233"/>
      <c r="V14" s="233"/>
      <c r="W14" s="233"/>
      <c r="X14" s="233"/>
      <c r="Y14" s="233"/>
      <c r="Z14" s="233"/>
      <c r="AA14" s="233"/>
      <c r="AB14" s="233"/>
      <c r="AC14" s="233"/>
      <c r="AD14" s="233"/>
      <c r="AE14" s="233"/>
      <c r="AF14" s="233"/>
      <c r="AG14" s="233"/>
      <c r="AH14" s="233"/>
      <c r="AI14" s="233"/>
      <c r="AJ14" s="233"/>
      <c r="AK14" s="233"/>
      <c r="AL14" s="233"/>
      <c r="AM14" s="233"/>
      <c r="AN14" s="233"/>
      <c r="AO14" s="233"/>
      <c r="AP14" s="233"/>
      <c r="AQ14" s="233"/>
      <c r="AR14" s="233"/>
      <c r="AS14" s="233"/>
      <c r="AT14" s="233"/>
      <c r="AU14" s="233"/>
      <c r="AV14" s="233"/>
      <c r="AW14" s="233"/>
      <c r="AX14" s="233"/>
      <c r="AY14" s="233"/>
      <c r="AZ14" s="233"/>
      <c r="BA14" s="233"/>
      <c r="BB14" s="233"/>
      <c r="BC14" s="233"/>
      <c r="BD14" s="233"/>
      <c r="BE14" s="233"/>
      <c r="BF14" s="233"/>
      <c r="BG14" s="233"/>
      <c r="BH14" s="233"/>
      <c r="BI14" s="233"/>
      <c r="BJ14" s="233"/>
      <c r="BK14" s="233"/>
      <c r="BL14" s="233"/>
      <c r="BM14" s="233"/>
      <c r="BN14" s="233"/>
      <c r="BO14" s="233"/>
      <c r="BP14" s="233"/>
      <c r="BQ14" s="233"/>
      <c r="BR14" s="233"/>
      <c r="BS14" s="233"/>
      <c r="BT14" s="233"/>
      <c r="BU14" s="233"/>
      <c r="BV14" s="233"/>
      <c r="BW14" s="233"/>
      <c r="BX14" s="233"/>
      <c r="BY14" s="233"/>
      <c r="BZ14" s="233"/>
      <c r="CA14" s="233"/>
      <c r="CB14" s="233"/>
      <c r="CC14" s="233"/>
      <c r="CD14" s="233"/>
      <c r="CE14" s="233"/>
      <c r="CF14" s="233"/>
      <c r="CG14" s="233"/>
      <c r="CH14" s="233"/>
      <c r="CI14" s="233"/>
      <c r="CJ14" s="233"/>
      <c r="CK14" s="233"/>
      <c r="CL14" s="233"/>
      <c r="CM14" s="233"/>
      <c r="CN14" s="233"/>
      <c r="CO14" s="233"/>
      <c r="CP14" s="233"/>
      <c r="CQ14" s="233"/>
      <c r="CR14" s="233"/>
      <c r="CS14" s="233"/>
      <c r="CT14" s="233"/>
      <c r="CU14" s="233"/>
      <c r="CV14" s="233"/>
      <c r="CW14" s="233"/>
      <c r="CX14" s="233"/>
      <c r="CY14" s="233"/>
      <c r="CZ14" s="233"/>
      <c r="DA14" s="233"/>
      <c r="DB14" s="233"/>
      <c r="DC14" s="233"/>
      <c r="DD14" s="233"/>
      <c r="DE14" s="233"/>
      <c r="DF14" s="233"/>
      <c r="DG14" s="233"/>
      <c r="DH14" s="233"/>
      <c r="DI14" s="233"/>
      <c r="DJ14" s="233"/>
      <c r="DK14" s="233"/>
      <c r="DL14" s="233"/>
      <c r="DM14" s="233"/>
      <c r="DN14" s="233"/>
      <c r="DO14" s="233"/>
      <c r="DP14" s="233"/>
      <c r="DQ14" s="233"/>
      <c r="DR14" s="233"/>
      <c r="DS14" s="233"/>
      <c r="DT14" s="233"/>
      <c r="DU14" s="233"/>
      <c r="DV14" s="233"/>
      <c r="DW14" s="233"/>
      <c r="DX14" s="233"/>
      <c r="DY14" s="233"/>
      <c r="DZ14" s="233"/>
      <c r="EA14" s="233"/>
      <c r="EB14" s="233"/>
      <c r="EC14" s="233"/>
      <c r="ED14" s="233"/>
      <c r="EE14" s="233"/>
      <c r="EF14" s="233"/>
      <c r="EG14" s="233"/>
      <c r="EH14" s="233"/>
      <c r="EI14" s="233"/>
      <c r="EJ14" s="233"/>
      <c r="EK14" s="233"/>
      <c r="EL14" s="233"/>
      <c r="EM14" s="233"/>
      <c r="EN14" s="233"/>
      <c r="EO14" s="233"/>
      <c r="EP14" s="233"/>
      <c r="EQ14" s="233"/>
      <c r="ER14" s="233"/>
      <c r="ES14" s="233"/>
      <c r="ET14" s="233"/>
      <c r="EU14" s="233"/>
      <c r="EV14" s="233"/>
      <c r="EW14" s="233"/>
      <c r="EX14" s="233"/>
      <c r="EY14" s="233"/>
      <c r="EZ14" s="233"/>
      <c r="FA14" s="233"/>
      <c r="FB14" s="233"/>
      <c r="FC14" s="233"/>
      <c r="FD14" s="233"/>
      <c r="FE14" s="233"/>
      <c r="FF14" s="233"/>
      <c r="FG14" s="233"/>
      <c r="FH14" s="233"/>
      <c r="FI14" s="233"/>
      <c r="FJ14" s="233"/>
      <c r="FK14" s="233"/>
      <c r="FL14" s="233"/>
      <c r="FM14" s="233"/>
      <c r="FN14" s="233"/>
      <c r="FO14" s="233"/>
      <c r="FP14" s="233"/>
      <c r="FQ14" s="233"/>
      <c r="FR14" s="233"/>
      <c r="FS14" s="233"/>
      <c r="FT14" s="233"/>
      <c r="FU14" s="233"/>
      <c r="FV14" s="233"/>
      <c r="FW14" s="233"/>
      <c r="FX14" s="233"/>
      <c r="FY14" s="233"/>
      <c r="FZ14" s="233"/>
      <c r="GA14" s="233"/>
      <c r="GB14" s="233"/>
      <c r="GC14" s="233"/>
      <c r="GD14" s="233"/>
      <c r="GE14" s="233"/>
      <c r="GF14" s="233"/>
      <c r="GG14" s="233"/>
      <c r="GH14" s="233"/>
      <c r="GI14" s="233"/>
      <c r="GJ14" s="233"/>
      <c r="GK14" s="233"/>
      <c r="GL14" s="233"/>
      <c r="GM14" s="233"/>
      <c r="GN14" s="233"/>
      <c r="GO14" s="233"/>
      <c r="GP14" s="233"/>
      <c r="GQ14" s="233"/>
      <c r="GR14" s="233"/>
      <c r="GS14" s="233"/>
      <c r="GT14" s="233"/>
      <c r="GU14" s="233"/>
      <c r="GV14" s="233"/>
      <c r="GW14" s="233"/>
      <c r="GX14" s="233"/>
      <c r="GY14" s="233"/>
      <c r="GZ14" s="233"/>
      <c r="HA14" s="233"/>
      <c r="HB14" s="233"/>
      <c r="HC14" s="233"/>
      <c r="HD14" s="233"/>
      <c r="HE14" s="233"/>
      <c r="HF14" s="233"/>
      <c r="HG14" s="233"/>
      <c r="HH14" s="233"/>
      <c r="HI14" s="233"/>
      <c r="HJ14" s="233"/>
      <c r="HK14" s="233"/>
      <c r="HL14" s="233"/>
      <c r="HM14" s="233"/>
      <c r="HN14" s="233"/>
      <c r="HO14" s="233"/>
      <c r="HP14" s="233"/>
      <c r="HQ14" s="233"/>
      <c r="HR14" s="233"/>
      <c r="HS14" s="233"/>
      <c r="HT14" s="233"/>
      <c r="HU14" s="233"/>
      <c r="HV14" s="233"/>
      <c r="HW14" s="233"/>
      <c r="HX14" s="233"/>
      <c r="HY14" s="233"/>
      <c r="HZ14" s="233"/>
      <c r="IA14" s="233"/>
      <c r="IB14" s="233"/>
      <c r="IC14" s="233"/>
      <c r="ID14" s="233"/>
      <c r="IE14" s="233"/>
      <c r="IF14" s="233"/>
      <c r="IG14" s="233"/>
      <c r="IH14" s="233"/>
      <c r="II14" s="233"/>
      <c r="IJ14" s="233"/>
      <c r="IK14" s="233"/>
      <c r="IL14" s="233"/>
      <c r="IM14" s="233"/>
      <c r="IN14" s="233"/>
      <c r="IO14" s="233"/>
      <c r="IP14" s="233"/>
      <c r="IQ14" s="233"/>
      <c r="IR14" s="233"/>
      <c r="IS14" s="233"/>
      <c r="IT14" s="233"/>
      <c r="IU14" s="233"/>
      <c r="IV14" s="233"/>
    </row>
    <row r="15" spans="1:256">
      <c r="A15" s="238" t="s">
        <v>1308</v>
      </c>
      <c r="B15" s="166">
        <v>251613</v>
      </c>
      <c r="C15" s="166">
        <v>127247</v>
      </c>
      <c r="D15" s="239">
        <f>C15/B15*100</f>
        <v>50.5725061900617</v>
      </c>
      <c r="E15" s="166">
        <v>170566</v>
      </c>
      <c r="F15" s="239">
        <f>C15/E15*100</f>
        <v>74.6027930537153</v>
      </c>
      <c r="G15" s="233"/>
      <c r="H15" s="233"/>
      <c r="I15" s="233"/>
      <c r="J15" s="233"/>
      <c r="K15" s="233"/>
      <c r="L15" s="233"/>
      <c r="M15" s="233"/>
      <c r="N15" s="233"/>
      <c r="O15" s="233"/>
      <c r="P15" s="233"/>
      <c r="Q15" s="233"/>
      <c r="R15" s="233"/>
      <c r="S15" s="233"/>
      <c r="T15" s="233"/>
      <c r="U15" s="233"/>
      <c r="V15" s="233"/>
      <c r="W15" s="233"/>
      <c r="X15" s="233"/>
      <c r="Y15" s="233"/>
      <c r="Z15" s="233"/>
      <c r="AA15" s="233"/>
      <c r="AB15" s="233"/>
      <c r="AC15" s="233"/>
      <c r="AD15" s="233"/>
      <c r="AE15" s="233"/>
      <c r="AF15" s="233"/>
      <c r="AG15" s="233"/>
      <c r="AH15" s="233"/>
      <c r="AI15" s="233"/>
      <c r="AJ15" s="233"/>
      <c r="AK15" s="233"/>
      <c r="AL15" s="233"/>
      <c r="AM15" s="233"/>
      <c r="AN15" s="233"/>
      <c r="AO15" s="233"/>
      <c r="AP15" s="233"/>
      <c r="AQ15" s="233"/>
      <c r="AR15" s="233"/>
      <c r="AS15" s="233"/>
      <c r="AT15" s="233"/>
      <c r="AU15" s="233"/>
      <c r="AV15" s="233"/>
      <c r="AW15" s="233"/>
      <c r="AX15" s="233"/>
      <c r="AY15" s="233"/>
      <c r="AZ15" s="233"/>
      <c r="BA15" s="233"/>
      <c r="BB15" s="233"/>
      <c r="BC15" s="233"/>
      <c r="BD15" s="233"/>
      <c r="BE15" s="233"/>
      <c r="BF15" s="233"/>
      <c r="BG15" s="233"/>
      <c r="BH15" s="233"/>
      <c r="BI15" s="233"/>
      <c r="BJ15" s="233"/>
      <c r="BK15" s="233"/>
      <c r="BL15" s="233"/>
      <c r="BM15" s="233"/>
      <c r="BN15" s="233"/>
      <c r="BO15" s="233"/>
      <c r="BP15" s="233"/>
      <c r="BQ15" s="233"/>
      <c r="BR15" s="233"/>
      <c r="BS15" s="233"/>
      <c r="BT15" s="233"/>
      <c r="BU15" s="233"/>
      <c r="BV15" s="233"/>
      <c r="BW15" s="233"/>
      <c r="BX15" s="233"/>
      <c r="BY15" s="233"/>
      <c r="BZ15" s="233"/>
      <c r="CA15" s="233"/>
      <c r="CB15" s="233"/>
      <c r="CC15" s="233"/>
      <c r="CD15" s="233"/>
      <c r="CE15" s="233"/>
      <c r="CF15" s="233"/>
      <c r="CG15" s="233"/>
      <c r="CH15" s="233"/>
      <c r="CI15" s="233"/>
      <c r="CJ15" s="233"/>
      <c r="CK15" s="233"/>
      <c r="CL15" s="233"/>
      <c r="CM15" s="233"/>
      <c r="CN15" s="233"/>
      <c r="CO15" s="233"/>
      <c r="CP15" s="233"/>
      <c r="CQ15" s="233"/>
      <c r="CR15" s="233"/>
      <c r="CS15" s="233"/>
      <c r="CT15" s="233"/>
      <c r="CU15" s="233"/>
      <c r="CV15" s="233"/>
      <c r="CW15" s="233"/>
      <c r="CX15" s="233"/>
      <c r="CY15" s="233"/>
      <c r="CZ15" s="233"/>
      <c r="DA15" s="233"/>
      <c r="DB15" s="233"/>
      <c r="DC15" s="233"/>
      <c r="DD15" s="233"/>
      <c r="DE15" s="233"/>
      <c r="DF15" s="233"/>
      <c r="DG15" s="233"/>
      <c r="DH15" s="233"/>
      <c r="DI15" s="233"/>
      <c r="DJ15" s="233"/>
      <c r="DK15" s="233"/>
      <c r="DL15" s="233"/>
      <c r="DM15" s="233"/>
      <c r="DN15" s="233"/>
      <c r="DO15" s="233"/>
      <c r="DP15" s="233"/>
      <c r="DQ15" s="233"/>
      <c r="DR15" s="233"/>
      <c r="DS15" s="233"/>
      <c r="DT15" s="233"/>
      <c r="DU15" s="233"/>
      <c r="DV15" s="233"/>
      <c r="DW15" s="233"/>
      <c r="DX15" s="233"/>
      <c r="DY15" s="233"/>
      <c r="DZ15" s="233"/>
      <c r="EA15" s="233"/>
      <c r="EB15" s="233"/>
      <c r="EC15" s="233"/>
      <c r="ED15" s="233"/>
      <c r="EE15" s="233"/>
      <c r="EF15" s="233"/>
      <c r="EG15" s="233"/>
      <c r="EH15" s="233"/>
      <c r="EI15" s="233"/>
      <c r="EJ15" s="233"/>
      <c r="EK15" s="233"/>
      <c r="EL15" s="233"/>
      <c r="EM15" s="233"/>
      <c r="EN15" s="233"/>
      <c r="EO15" s="233"/>
      <c r="EP15" s="233"/>
      <c r="EQ15" s="233"/>
      <c r="ER15" s="233"/>
      <c r="ES15" s="233"/>
      <c r="ET15" s="233"/>
      <c r="EU15" s="233"/>
      <c r="EV15" s="233"/>
      <c r="EW15" s="233"/>
      <c r="EX15" s="233"/>
      <c r="EY15" s="233"/>
      <c r="EZ15" s="233"/>
      <c r="FA15" s="233"/>
      <c r="FB15" s="233"/>
      <c r="FC15" s="233"/>
      <c r="FD15" s="233"/>
      <c r="FE15" s="233"/>
      <c r="FF15" s="233"/>
      <c r="FG15" s="233"/>
      <c r="FH15" s="233"/>
      <c r="FI15" s="233"/>
      <c r="FJ15" s="233"/>
      <c r="FK15" s="233"/>
      <c r="FL15" s="233"/>
      <c r="FM15" s="233"/>
      <c r="FN15" s="233"/>
      <c r="FO15" s="233"/>
      <c r="FP15" s="233"/>
      <c r="FQ15" s="233"/>
      <c r="FR15" s="233"/>
      <c r="FS15" s="233"/>
      <c r="FT15" s="233"/>
      <c r="FU15" s="233"/>
      <c r="FV15" s="233"/>
      <c r="FW15" s="233"/>
      <c r="FX15" s="233"/>
      <c r="FY15" s="233"/>
      <c r="FZ15" s="233"/>
      <c r="GA15" s="233"/>
      <c r="GB15" s="233"/>
      <c r="GC15" s="233"/>
      <c r="GD15" s="233"/>
      <c r="GE15" s="233"/>
      <c r="GF15" s="233"/>
      <c r="GG15" s="233"/>
      <c r="GH15" s="233"/>
      <c r="GI15" s="233"/>
      <c r="GJ15" s="233"/>
      <c r="GK15" s="233"/>
      <c r="GL15" s="233"/>
      <c r="GM15" s="233"/>
      <c r="GN15" s="233"/>
      <c r="GO15" s="233"/>
      <c r="GP15" s="233"/>
      <c r="GQ15" s="233"/>
      <c r="GR15" s="233"/>
      <c r="GS15" s="233"/>
      <c r="GT15" s="233"/>
      <c r="GU15" s="233"/>
      <c r="GV15" s="233"/>
      <c r="GW15" s="233"/>
      <c r="GX15" s="233"/>
      <c r="GY15" s="233"/>
      <c r="GZ15" s="233"/>
      <c r="HA15" s="233"/>
      <c r="HB15" s="233"/>
      <c r="HC15" s="233"/>
      <c r="HD15" s="233"/>
      <c r="HE15" s="233"/>
      <c r="HF15" s="233"/>
      <c r="HG15" s="233"/>
      <c r="HH15" s="233"/>
      <c r="HI15" s="233"/>
      <c r="HJ15" s="233"/>
      <c r="HK15" s="233"/>
      <c r="HL15" s="233"/>
      <c r="HM15" s="233"/>
      <c r="HN15" s="233"/>
      <c r="HO15" s="233"/>
      <c r="HP15" s="233"/>
      <c r="HQ15" s="233"/>
      <c r="HR15" s="233"/>
      <c r="HS15" s="233"/>
      <c r="HT15" s="233"/>
      <c r="HU15" s="233"/>
      <c r="HV15" s="233"/>
      <c r="HW15" s="233"/>
      <c r="HX15" s="233"/>
      <c r="HY15" s="233"/>
      <c r="HZ15" s="233"/>
      <c r="IA15" s="233"/>
      <c r="IB15" s="233"/>
      <c r="IC15" s="233"/>
      <c r="ID15" s="233"/>
      <c r="IE15" s="233"/>
      <c r="IF15" s="233"/>
      <c r="IG15" s="233"/>
      <c r="IH15" s="233"/>
      <c r="II15" s="233"/>
      <c r="IJ15" s="233"/>
      <c r="IK15" s="233"/>
      <c r="IL15" s="233"/>
      <c r="IM15" s="233"/>
      <c r="IN15" s="233"/>
      <c r="IO15" s="233"/>
      <c r="IP15" s="233"/>
      <c r="IQ15" s="233"/>
      <c r="IR15" s="233"/>
      <c r="IS15" s="233"/>
      <c r="IT15" s="233"/>
      <c r="IU15" s="233"/>
      <c r="IV15" s="233"/>
    </row>
    <row r="16" spans="1:256">
      <c r="A16" s="238" t="s">
        <v>1309</v>
      </c>
      <c r="B16" s="166">
        <v>0</v>
      </c>
      <c r="C16" s="166">
        <f>IFERROR(VLOOKUP(A16,'[1]L08'!$B$7:$C$74,2,FALSE),0)</f>
        <v>0</v>
      </c>
      <c r="D16" s="239"/>
      <c r="E16" s="166"/>
      <c r="F16" s="239"/>
      <c r="G16" s="233"/>
      <c r="H16" s="233"/>
      <c r="I16" s="233"/>
      <c r="J16" s="233"/>
      <c r="K16" s="233"/>
      <c r="L16" s="233"/>
      <c r="M16" s="233"/>
      <c r="N16" s="233"/>
      <c r="O16" s="233"/>
      <c r="P16" s="233"/>
      <c r="Q16" s="233"/>
      <c r="R16" s="233"/>
      <c r="S16" s="233"/>
      <c r="T16" s="233"/>
      <c r="U16" s="233"/>
      <c r="V16" s="233"/>
      <c r="W16" s="233"/>
      <c r="X16" s="233"/>
      <c r="Y16" s="233"/>
      <c r="Z16" s="233"/>
      <c r="AA16" s="233"/>
      <c r="AB16" s="233"/>
      <c r="AC16" s="233"/>
      <c r="AD16" s="233"/>
      <c r="AE16" s="233"/>
      <c r="AF16" s="233"/>
      <c r="AG16" s="233"/>
      <c r="AH16" s="233"/>
      <c r="AI16" s="233"/>
      <c r="AJ16" s="233"/>
      <c r="AK16" s="233"/>
      <c r="AL16" s="233"/>
      <c r="AM16" s="233"/>
      <c r="AN16" s="233"/>
      <c r="AO16" s="233"/>
      <c r="AP16" s="233"/>
      <c r="AQ16" s="233"/>
      <c r="AR16" s="233"/>
      <c r="AS16" s="233"/>
      <c r="AT16" s="233"/>
      <c r="AU16" s="233"/>
      <c r="AV16" s="233"/>
      <c r="AW16" s="233"/>
      <c r="AX16" s="233"/>
      <c r="AY16" s="233"/>
      <c r="AZ16" s="233"/>
      <c r="BA16" s="233"/>
      <c r="BB16" s="233"/>
      <c r="BC16" s="233"/>
      <c r="BD16" s="233"/>
      <c r="BE16" s="233"/>
      <c r="BF16" s="233"/>
      <c r="BG16" s="233"/>
      <c r="BH16" s="233"/>
      <c r="BI16" s="233"/>
      <c r="BJ16" s="233"/>
      <c r="BK16" s="233"/>
      <c r="BL16" s="233"/>
      <c r="BM16" s="233"/>
      <c r="BN16" s="233"/>
      <c r="BO16" s="233"/>
      <c r="BP16" s="233"/>
      <c r="BQ16" s="233"/>
      <c r="BR16" s="233"/>
      <c r="BS16" s="233"/>
      <c r="BT16" s="233"/>
      <c r="BU16" s="233"/>
      <c r="BV16" s="233"/>
      <c r="BW16" s="233"/>
      <c r="BX16" s="233"/>
      <c r="BY16" s="233"/>
      <c r="BZ16" s="233"/>
      <c r="CA16" s="233"/>
      <c r="CB16" s="233"/>
      <c r="CC16" s="233"/>
      <c r="CD16" s="233"/>
      <c r="CE16" s="233"/>
      <c r="CF16" s="233"/>
      <c r="CG16" s="233"/>
      <c r="CH16" s="233"/>
      <c r="CI16" s="233"/>
      <c r="CJ16" s="233"/>
      <c r="CK16" s="233"/>
      <c r="CL16" s="233"/>
      <c r="CM16" s="233"/>
      <c r="CN16" s="233"/>
      <c r="CO16" s="233"/>
      <c r="CP16" s="233"/>
      <c r="CQ16" s="233"/>
      <c r="CR16" s="233"/>
      <c r="CS16" s="233"/>
      <c r="CT16" s="233"/>
      <c r="CU16" s="233"/>
      <c r="CV16" s="233"/>
      <c r="CW16" s="233"/>
      <c r="CX16" s="233"/>
      <c r="CY16" s="233"/>
      <c r="CZ16" s="233"/>
      <c r="DA16" s="233"/>
      <c r="DB16" s="233"/>
      <c r="DC16" s="233"/>
      <c r="DD16" s="233"/>
      <c r="DE16" s="233"/>
      <c r="DF16" s="233"/>
      <c r="DG16" s="233"/>
      <c r="DH16" s="233"/>
      <c r="DI16" s="233"/>
      <c r="DJ16" s="233"/>
      <c r="DK16" s="233"/>
      <c r="DL16" s="233"/>
      <c r="DM16" s="233"/>
      <c r="DN16" s="233"/>
      <c r="DO16" s="233"/>
      <c r="DP16" s="233"/>
      <c r="DQ16" s="233"/>
      <c r="DR16" s="233"/>
      <c r="DS16" s="233"/>
      <c r="DT16" s="233"/>
      <c r="DU16" s="233"/>
      <c r="DV16" s="233"/>
      <c r="DW16" s="233"/>
      <c r="DX16" s="233"/>
      <c r="DY16" s="233"/>
      <c r="DZ16" s="233"/>
      <c r="EA16" s="233"/>
      <c r="EB16" s="233"/>
      <c r="EC16" s="233"/>
      <c r="ED16" s="233"/>
      <c r="EE16" s="233"/>
      <c r="EF16" s="233"/>
      <c r="EG16" s="233"/>
      <c r="EH16" s="233"/>
      <c r="EI16" s="233"/>
      <c r="EJ16" s="233"/>
      <c r="EK16" s="233"/>
      <c r="EL16" s="233"/>
      <c r="EM16" s="233"/>
      <c r="EN16" s="233"/>
      <c r="EO16" s="233"/>
      <c r="EP16" s="233"/>
      <c r="EQ16" s="233"/>
      <c r="ER16" s="233"/>
      <c r="ES16" s="233"/>
      <c r="ET16" s="233"/>
      <c r="EU16" s="233"/>
      <c r="EV16" s="233"/>
      <c r="EW16" s="233"/>
      <c r="EX16" s="233"/>
      <c r="EY16" s="233"/>
      <c r="EZ16" s="233"/>
      <c r="FA16" s="233"/>
      <c r="FB16" s="233"/>
      <c r="FC16" s="233"/>
      <c r="FD16" s="233"/>
      <c r="FE16" s="233"/>
      <c r="FF16" s="233"/>
      <c r="FG16" s="233"/>
      <c r="FH16" s="233"/>
      <c r="FI16" s="233"/>
      <c r="FJ16" s="233"/>
      <c r="FK16" s="233"/>
      <c r="FL16" s="233"/>
      <c r="FM16" s="233"/>
      <c r="FN16" s="233"/>
      <c r="FO16" s="233"/>
      <c r="FP16" s="233"/>
      <c r="FQ16" s="233"/>
      <c r="FR16" s="233"/>
      <c r="FS16" s="233"/>
      <c r="FT16" s="233"/>
      <c r="FU16" s="233"/>
      <c r="FV16" s="233"/>
      <c r="FW16" s="233"/>
      <c r="FX16" s="233"/>
      <c r="FY16" s="233"/>
      <c r="FZ16" s="233"/>
      <c r="GA16" s="233"/>
      <c r="GB16" s="233"/>
      <c r="GC16" s="233"/>
      <c r="GD16" s="233"/>
      <c r="GE16" s="233"/>
      <c r="GF16" s="233"/>
      <c r="GG16" s="233"/>
      <c r="GH16" s="233"/>
      <c r="GI16" s="233"/>
      <c r="GJ16" s="233"/>
      <c r="GK16" s="233"/>
      <c r="GL16" s="233"/>
      <c r="GM16" s="233"/>
      <c r="GN16" s="233"/>
      <c r="GO16" s="233"/>
      <c r="GP16" s="233"/>
      <c r="GQ16" s="233"/>
      <c r="GR16" s="233"/>
      <c r="GS16" s="233"/>
      <c r="GT16" s="233"/>
      <c r="GU16" s="233"/>
      <c r="GV16" s="233"/>
      <c r="GW16" s="233"/>
      <c r="GX16" s="233"/>
      <c r="GY16" s="233"/>
      <c r="GZ16" s="233"/>
      <c r="HA16" s="233"/>
      <c r="HB16" s="233"/>
      <c r="HC16" s="233"/>
      <c r="HD16" s="233"/>
      <c r="HE16" s="233"/>
      <c r="HF16" s="233"/>
      <c r="HG16" s="233"/>
      <c r="HH16" s="233"/>
      <c r="HI16" s="233"/>
      <c r="HJ16" s="233"/>
      <c r="HK16" s="233"/>
      <c r="HL16" s="233"/>
      <c r="HM16" s="233"/>
      <c r="HN16" s="233"/>
      <c r="HO16" s="233"/>
      <c r="HP16" s="233"/>
      <c r="HQ16" s="233"/>
      <c r="HR16" s="233"/>
      <c r="HS16" s="233"/>
      <c r="HT16" s="233"/>
      <c r="HU16" s="233"/>
      <c r="HV16" s="233"/>
      <c r="HW16" s="233"/>
      <c r="HX16" s="233"/>
      <c r="HY16" s="233"/>
      <c r="HZ16" s="233"/>
      <c r="IA16" s="233"/>
      <c r="IB16" s="233"/>
      <c r="IC16" s="233"/>
      <c r="ID16" s="233"/>
      <c r="IE16" s="233"/>
      <c r="IF16" s="233"/>
      <c r="IG16" s="233"/>
      <c r="IH16" s="233"/>
      <c r="II16" s="233"/>
      <c r="IJ16" s="233"/>
      <c r="IK16" s="233"/>
      <c r="IL16" s="233"/>
      <c r="IM16" s="233"/>
      <c r="IN16" s="233"/>
      <c r="IO16" s="233"/>
      <c r="IP16" s="233"/>
      <c r="IQ16" s="233"/>
      <c r="IR16" s="233"/>
      <c r="IS16" s="233"/>
      <c r="IT16" s="233"/>
      <c r="IU16" s="233"/>
      <c r="IV16" s="233"/>
    </row>
    <row r="17" spans="1:256">
      <c r="A17" s="238" t="s">
        <v>1310</v>
      </c>
      <c r="B17" s="166">
        <v>0</v>
      </c>
      <c r="C17" s="166">
        <f>IFERROR(VLOOKUP(A17,'[1]L08'!$B$7:$C$74,2,FALSE),0)</f>
        <v>0</v>
      </c>
      <c r="D17" s="239"/>
      <c r="E17" s="166"/>
      <c r="F17" s="239"/>
      <c r="G17" s="233"/>
      <c r="H17" s="233"/>
      <c r="I17" s="233"/>
      <c r="J17" s="233"/>
      <c r="K17" s="233"/>
      <c r="L17" s="233"/>
      <c r="M17" s="233"/>
      <c r="N17" s="233"/>
      <c r="O17" s="233"/>
      <c r="P17" s="233"/>
      <c r="Q17" s="233"/>
      <c r="R17" s="233"/>
      <c r="S17" s="233"/>
      <c r="T17" s="233"/>
      <c r="U17" s="233"/>
      <c r="V17" s="233"/>
      <c r="W17" s="233"/>
      <c r="X17" s="233"/>
      <c r="Y17" s="233"/>
      <c r="Z17" s="233"/>
      <c r="AA17" s="233"/>
      <c r="AB17" s="233"/>
      <c r="AC17" s="233"/>
      <c r="AD17" s="233"/>
      <c r="AE17" s="233"/>
      <c r="AF17" s="233"/>
      <c r="AG17" s="233"/>
      <c r="AH17" s="233"/>
      <c r="AI17" s="233"/>
      <c r="AJ17" s="233"/>
      <c r="AK17" s="233"/>
      <c r="AL17" s="233"/>
      <c r="AM17" s="233"/>
      <c r="AN17" s="233"/>
      <c r="AO17" s="233"/>
      <c r="AP17" s="233"/>
      <c r="AQ17" s="233"/>
      <c r="AR17" s="233"/>
      <c r="AS17" s="233"/>
      <c r="AT17" s="233"/>
      <c r="AU17" s="233"/>
      <c r="AV17" s="233"/>
      <c r="AW17" s="233"/>
      <c r="AX17" s="233"/>
      <c r="AY17" s="233"/>
      <c r="AZ17" s="233"/>
      <c r="BA17" s="233"/>
      <c r="BB17" s="233"/>
      <c r="BC17" s="233"/>
      <c r="BD17" s="233"/>
      <c r="BE17" s="233"/>
      <c r="BF17" s="233"/>
      <c r="BG17" s="233"/>
      <c r="BH17" s="233"/>
      <c r="BI17" s="233"/>
      <c r="BJ17" s="233"/>
      <c r="BK17" s="233"/>
      <c r="BL17" s="233"/>
      <c r="BM17" s="233"/>
      <c r="BN17" s="233"/>
      <c r="BO17" s="233"/>
      <c r="BP17" s="233"/>
      <c r="BQ17" s="233"/>
      <c r="BR17" s="233"/>
      <c r="BS17" s="233"/>
      <c r="BT17" s="233"/>
      <c r="BU17" s="233"/>
      <c r="BV17" s="233"/>
      <c r="BW17" s="233"/>
      <c r="BX17" s="233"/>
      <c r="BY17" s="233"/>
      <c r="BZ17" s="233"/>
      <c r="CA17" s="233"/>
      <c r="CB17" s="233"/>
      <c r="CC17" s="233"/>
      <c r="CD17" s="233"/>
      <c r="CE17" s="233"/>
      <c r="CF17" s="233"/>
      <c r="CG17" s="233"/>
      <c r="CH17" s="233"/>
      <c r="CI17" s="233"/>
      <c r="CJ17" s="233"/>
      <c r="CK17" s="233"/>
      <c r="CL17" s="233"/>
      <c r="CM17" s="233"/>
      <c r="CN17" s="233"/>
      <c r="CO17" s="233"/>
      <c r="CP17" s="233"/>
      <c r="CQ17" s="233"/>
      <c r="CR17" s="233"/>
      <c r="CS17" s="233"/>
      <c r="CT17" s="233"/>
      <c r="CU17" s="233"/>
      <c r="CV17" s="233"/>
      <c r="CW17" s="233"/>
      <c r="CX17" s="233"/>
      <c r="CY17" s="233"/>
      <c r="CZ17" s="233"/>
      <c r="DA17" s="233"/>
      <c r="DB17" s="233"/>
      <c r="DC17" s="233"/>
      <c r="DD17" s="233"/>
      <c r="DE17" s="233"/>
      <c r="DF17" s="233"/>
      <c r="DG17" s="233"/>
      <c r="DH17" s="233"/>
      <c r="DI17" s="233"/>
      <c r="DJ17" s="233"/>
      <c r="DK17" s="233"/>
      <c r="DL17" s="233"/>
      <c r="DM17" s="233"/>
      <c r="DN17" s="233"/>
      <c r="DO17" s="233"/>
      <c r="DP17" s="233"/>
      <c r="DQ17" s="233"/>
      <c r="DR17" s="233"/>
      <c r="DS17" s="233"/>
      <c r="DT17" s="233"/>
      <c r="DU17" s="233"/>
      <c r="DV17" s="233"/>
      <c r="DW17" s="233"/>
      <c r="DX17" s="233"/>
      <c r="DY17" s="233"/>
      <c r="DZ17" s="233"/>
      <c r="EA17" s="233"/>
      <c r="EB17" s="233"/>
      <c r="EC17" s="233"/>
      <c r="ED17" s="233"/>
      <c r="EE17" s="233"/>
      <c r="EF17" s="233"/>
      <c r="EG17" s="233"/>
      <c r="EH17" s="233"/>
      <c r="EI17" s="233"/>
      <c r="EJ17" s="233"/>
      <c r="EK17" s="233"/>
      <c r="EL17" s="233"/>
      <c r="EM17" s="233"/>
      <c r="EN17" s="233"/>
      <c r="EO17" s="233"/>
      <c r="EP17" s="233"/>
      <c r="EQ17" s="233"/>
      <c r="ER17" s="233"/>
      <c r="ES17" s="233"/>
      <c r="ET17" s="233"/>
      <c r="EU17" s="233"/>
      <c r="EV17" s="233"/>
      <c r="EW17" s="233"/>
      <c r="EX17" s="233"/>
      <c r="EY17" s="233"/>
      <c r="EZ17" s="233"/>
      <c r="FA17" s="233"/>
      <c r="FB17" s="233"/>
      <c r="FC17" s="233"/>
      <c r="FD17" s="233"/>
      <c r="FE17" s="233"/>
      <c r="FF17" s="233"/>
      <c r="FG17" s="233"/>
      <c r="FH17" s="233"/>
      <c r="FI17" s="233"/>
      <c r="FJ17" s="233"/>
      <c r="FK17" s="233"/>
      <c r="FL17" s="233"/>
      <c r="FM17" s="233"/>
      <c r="FN17" s="233"/>
      <c r="FO17" s="233"/>
      <c r="FP17" s="233"/>
      <c r="FQ17" s="233"/>
      <c r="FR17" s="233"/>
      <c r="FS17" s="233"/>
      <c r="FT17" s="233"/>
      <c r="FU17" s="233"/>
      <c r="FV17" s="233"/>
      <c r="FW17" s="233"/>
      <c r="FX17" s="233"/>
      <c r="FY17" s="233"/>
      <c r="FZ17" s="233"/>
      <c r="GA17" s="233"/>
      <c r="GB17" s="233"/>
      <c r="GC17" s="233"/>
      <c r="GD17" s="233"/>
      <c r="GE17" s="233"/>
      <c r="GF17" s="233"/>
      <c r="GG17" s="233"/>
      <c r="GH17" s="233"/>
      <c r="GI17" s="233"/>
      <c r="GJ17" s="233"/>
      <c r="GK17" s="233"/>
      <c r="GL17" s="233"/>
      <c r="GM17" s="233"/>
      <c r="GN17" s="233"/>
      <c r="GO17" s="233"/>
      <c r="GP17" s="233"/>
      <c r="GQ17" s="233"/>
      <c r="GR17" s="233"/>
      <c r="GS17" s="233"/>
      <c r="GT17" s="233"/>
      <c r="GU17" s="233"/>
      <c r="GV17" s="233"/>
      <c r="GW17" s="233"/>
      <c r="GX17" s="233"/>
      <c r="GY17" s="233"/>
      <c r="GZ17" s="233"/>
      <c r="HA17" s="233"/>
      <c r="HB17" s="233"/>
      <c r="HC17" s="233"/>
      <c r="HD17" s="233"/>
      <c r="HE17" s="233"/>
      <c r="HF17" s="233"/>
      <c r="HG17" s="233"/>
      <c r="HH17" s="233"/>
      <c r="HI17" s="233"/>
      <c r="HJ17" s="233"/>
      <c r="HK17" s="233"/>
      <c r="HL17" s="233"/>
      <c r="HM17" s="233"/>
      <c r="HN17" s="233"/>
      <c r="HO17" s="233"/>
      <c r="HP17" s="233"/>
      <c r="HQ17" s="233"/>
      <c r="HR17" s="233"/>
      <c r="HS17" s="233"/>
      <c r="HT17" s="233"/>
      <c r="HU17" s="233"/>
      <c r="HV17" s="233"/>
      <c r="HW17" s="233"/>
      <c r="HX17" s="233"/>
      <c r="HY17" s="233"/>
      <c r="HZ17" s="233"/>
      <c r="IA17" s="233"/>
      <c r="IB17" s="233"/>
      <c r="IC17" s="233"/>
      <c r="ID17" s="233"/>
      <c r="IE17" s="233"/>
      <c r="IF17" s="233"/>
      <c r="IG17" s="233"/>
      <c r="IH17" s="233"/>
      <c r="II17" s="233"/>
      <c r="IJ17" s="233"/>
      <c r="IK17" s="233"/>
      <c r="IL17" s="233"/>
      <c r="IM17" s="233"/>
      <c r="IN17" s="233"/>
      <c r="IO17" s="233"/>
      <c r="IP17" s="233"/>
      <c r="IQ17" s="233"/>
      <c r="IR17" s="233"/>
      <c r="IS17" s="233"/>
      <c r="IT17" s="233"/>
      <c r="IU17" s="233"/>
      <c r="IV17" s="233"/>
    </row>
    <row r="18" spans="1:256">
      <c r="A18" s="238" t="s">
        <v>1311</v>
      </c>
      <c r="B18" s="166">
        <v>0</v>
      </c>
      <c r="C18" s="166">
        <f>IFERROR(VLOOKUP(A18,'[1]L08'!$B$7:$C$74,2,FALSE),0)</f>
        <v>0</v>
      </c>
      <c r="D18" s="239"/>
      <c r="E18" s="166"/>
      <c r="F18" s="239"/>
      <c r="G18" s="233"/>
      <c r="H18" s="233"/>
      <c r="I18" s="233"/>
      <c r="J18" s="233"/>
      <c r="K18" s="233"/>
      <c r="L18" s="233"/>
      <c r="M18" s="233"/>
      <c r="N18" s="233"/>
      <c r="O18" s="233"/>
      <c r="P18" s="233"/>
      <c r="Q18" s="233"/>
      <c r="R18" s="233"/>
      <c r="S18" s="233"/>
      <c r="T18" s="233"/>
      <c r="U18" s="233"/>
      <c r="V18" s="233"/>
      <c r="W18" s="233"/>
      <c r="X18" s="233"/>
      <c r="Y18" s="233"/>
      <c r="Z18" s="233"/>
      <c r="AA18" s="233"/>
      <c r="AB18" s="233"/>
      <c r="AC18" s="233"/>
      <c r="AD18" s="233"/>
      <c r="AE18" s="233"/>
      <c r="AF18" s="233"/>
      <c r="AG18" s="233"/>
      <c r="AH18" s="233"/>
      <c r="AI18" s="233"/>
      <c r="AJ18" s="233"/>
      <c r="AK18" s="233"/>
      <c r="AL18" s="233"/>
      <c r="AM18" s="233"/>
      <c r="AN18" s="233"/>
      <c r="AO18" s="233"/>
      <c r="AP18" s="233"/>
      <c r="AQ18" s="233"/>
      <c r="AR18" s="233"/>
      <c r="AS18" s="233"/>
      <c r="AT18" s="233"/>
      <c r="AU18" s="233"/>
      <c r="AV18" s="233"/>
      <c r="AW18" s="233"/>
      <c r="AX18" s="233"/>
      <c r="AY18" s="233"/>
      <c r="AZ18" s="233"/>
      <c r="BA18" s="233"/>
      <c r="BB18" s="233"/>
      <c r="BC18" s="233"/>
      <c r="BD18" s="233"/>
      <c r="BE18" s="233"/>
      <c r="BF18" s="233"/>
      <c r="BG18" s="233"/>
      <c r="BH18" s="233"/>
      <c r="BI18" s="233"/>
      <c r="BJ18" s="233"/>
      <c r="BK18" s="233"/>
      <c r="BL18" s="233"/>
      <c r="BM18" s="233"/>
      <c r="BN18" s="233"/>
      <c r="BO18" s="233"/>
      <c r="BP18" s="233"/>
      <c r="BQ18" s="233"/>
      <c r="BR18" s="233"/>
      <c r="BS18" s="233"/>
      <c r="BT18" s="233"/>
      <c r="BU18" s="233"/>
      <c r="BV18" s="233"/>
      <c r="BW18" s="233"/>
      <c r="BX18" s="233"/>
      <c r="BY18" s="233"/>
      <c r="BZ18" s="233"/>
      <c r="CA18" s="233"/>
      <c r="CB18" s="233"/>
      <c r="CC18" s="233"/>
      <c r="CD18" s="233"/>
      <c r="CE18" s="233"/>
      <c r="CF18" s="233"/>
      <c r="CG18" s="233"/>
      <c r="CH18" s="233"/>
      <c r="CI18" s="233"/>
      <c r="CJ18" s="233"/>
      <c r="CK18" s="233"/>
      <c r="CL18" s="233"/>
      <c r="CM18" s="233"/>
      <c r="CN18" s="233"/>
      <c r="CO18" s="233"/>
      <c r="CP18" s="233"/>
      <c r="CQ18" s="233"/>
      <c r="CR18" s="233"/>
      <c r="CS18" s="233"/>
      <c r="CT18" s="233"/>
      <c r="CU18" s="233"/>
      <c r="CV18" s="233"/>
      <c r="CW18" s="233"/>
      <c r="CX18" s="233"/>
      <c r="CY18" s="233"/>
      <c r="CZ18" s="233"/>
      <c r="DA18" s="233"/>
      <c r="DB18" s="233"/>
      <c r="DC18" s="233"/>
      <c r="DD18" s="233"/>
      <c r="DE18" s="233"/>
      <c r="DF18" s="233"/>
      <c r="DG18" s="233"/>
      <c r="DH18" s="233"/>
      <c r="DI18" s="233"/>
      <c r="DJ18" s="233"/>
      <c r="DK18" s="233"/>
      <c r="DL18" s="233"/>
      <c r="DM18" s="233"/>
      <c r="DN18" s="233"/>
      <c r="DO18" s="233"/>
      <c r="DP18" s="233"/>
      <c r="DQ18" s="233"/>
      <c r="DR18" s="233"/>
      <c r="DS18" s="233"/>
      <c r="DT18" s="233"/>
      <c r="DU18" s="233"/>
      <c r="DV18" s="233"/>
      <c r="DW18" s="233"/>
      <c r="DX18" s="233"/>
      <c r="DY18" s="233"/>
      <c r="DZ18" s="233"/>
      <c r="EA18" s="233"/>
      <c r="EB18" s="233"/>
      <c r="EC18" s="233"/>
      <c r="ED18" s="233"/>
      <c r="EE18" s="233"/>
      <c r="EF18" s="233"/>
      <c r="EG18" s="233"/>
      <c r="EH18" s="233"/>
      <c r="EI18" s="233"/>
      <c r="EJ18" s="233"/>
      <c r="EK18" s="233"/>
      <c r="EL18" s="233"/>
      <c r="EM18" s="233"/>
      <c r="EN18" s="233"/>
      <c r="EO18" s="233"/>
      <c r="EP18" s="233"/>
      <c r="EQ18" s="233"/>
      <c r="ER18" s="233"/>
      <c r="ES18" s="233"/>
      <c r="ET18" s="233"/>
      <c r="EU18" s="233"/>
      <c r="EV18" s="233"/>
      <c r="EW18" s="233"/>
      <c r="EX18" s="233"/>
      <c r="EY18" s="233"/>
      <c r="EZ18" s="233"/>
      <c r="FA18" s="233"/>
      <c r="FB18" s="233"/>
      <c r="FC18" s="233"/>
      <c r="FD18" s="233"/>
      <c r="FE18" s="233"/>
      <c r="FF18" s="233"/>
      <c r="FG18" s="233"/>
      <c r="FH18" s="233"/>
      <c r="FI18" s="233"/>
      <c r="FJ18" s="233"/>
      <c r="FK18" s="233"/>
      <c r="FL18" s="233"/>
      <c r="FM18" s="233"/>
      <c r="FN18" s="233"/>
      <c r="FO18" s="233"/>
      <c r="FP18" s="233"/>
      <c r="FQ18" s="233"/>
      <c r="FR18" s="233"/>
      <c r="FS18" s="233"/>
      <c r="FT18" s="233"/>
      <c r="FU18" s="233"/>
      <c r="FV18" s="233"/>
      <c r="FW18" s="233"/>
      <c r="FX18" s="233"/>
      <c r="FY18" s="233"/>
      <c r="FZ18" s="233"/>
      <c r="GA18" s="233"/>
      <c r="GB18" s="233"/>
      <c r="GC18" s="233"/>
      <c r="GD18" s="233"/>
      <c r="GE18" s="233"/>
      <c r="GF18" s="233"/>
      <c r="GG18" s="233"/>
      <c r="GH18" s="233"/>
      <c r="GI18" s="233"/>
      <c r="GJ18" s="233"/>
      <c r="GK18" s="233"/>
      <c r="GL18" s="233"/>
      <c r="GM18" s="233"/>
      <c r="GN18" s="233"/>
      <c r="GO18" s="233"/>
      <c r="GP18" s="233"/>
      <c r="GQ18" s="233"/>
      <c r="GR18" s="233"/>
      <c r="GS18" s="233"/>
      <c r="GT18" s="233"/>
      <c r="GU18" s="233"/>
      <c r="GV18" s="233"/>
      <c r="GW18" s="233"/>
      <c r="GX18" s="233"/>
      <c r="GY18" s="233"/>
      <c r="GZ18" s="233"/>
      <c r="HA18" s="233"/>
      <c r="HB18" s="233"/>
      <c r="HC18" s="233"/>
      <c r="HD18" s="233"/>
      <c r="HE18" s="233"/>
      <c r="HF18" s="233"/>
      <c r="HG18" s="233"/>
      <c r="HH18" s="233"/>
      <c r="HI18" s="233"/>
      <c r="HJ18" s="233"/>
      <c r="HK18" s="233"/>
      <c r="HL18" s="233"/>
      <c r="HM18" s="233"/>
      <c r="HN18" s="233"/>
      <c r="HO18" s="233"/>
      <c r="HP18" s="233"/>
      <c r="HQ18" s="233"/>
      <c r="HR18" s="233"/>
      <c r="HS18" s="233"/>
      <c r="HT18" s="233"/>
      <c r="HU18" s="233"/>
      <c r="HV18" s="233"/>
      <c r="HW18" s="233"/>
      <c r="HX18" s="233"/>
      <c r="HY18" s="233"/>
      <c r="HZ18" s="233"/>
      <c r="IA18" s="233"/>
      <c r="IB18" s="233"/>
      <c r="IC18" s="233"/>
      <c r="ID18" s="233"/>
      <c r="IE18" s="233"/>
      <c r="IF18" s="233"/>
      <c r="IG18" s="233"/>
      <c r="IH18" s="233"/>
      <c r="II18" s="233"/>
      <c r="IJ18" s="233"/>
      <c r="IK18" s="233"/>
      <c r="IL18" s="233"/>
      <c r="IM18" s="233"/>
      <c r="IN18" s="233"/>
      <c r="IO18" s="233"/>
      <c r="IP18" s="233"/>
      <c r="IQ18" s="233"/>
      <c r="IR18" s="233"/>
      <c r="IS18" s="233"/>
      <c r="IT18" s="233"/>
      <c r="IU18" s="233"/>
      <c r="IV18" s="233"/>
    </row>
    <row r="19" spans="1:256">
      <c r="A19" s="238" t="s">
        <v>1312</v>
      </c>
      <c r="B19" s="166">
        <v>0</v>
      </c>
      <c r="C19" s="166">
        <f>IFERROR(VLOOKUP(A19,'[1]L08'!$B$7:$C$74,2,FALSE),0)</f>
        <v>0</v>
      </c>
      <c r="D19" s="239"/>
      <c r="E19" s="166"/>
      <c r="F19" s="239"/>
      <c r="G19" s="233"/>
      <c r="H19" s="233"/>
      <c r="I19" s="233"/>
      <c r="J19" s="233"/>
      <c r="K19" s="233"/>
      <c r="L19" s="233"/>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233"/>
      <c r="AJ19" s="233"/>
      <c r="AK19" s="233"/>
      <c r="AL19" s="233"/>
      <c r="AM19" s="233"/>
      <c r="AN19" s="233"/>
      <c r="AO19" s="233"/>
      <c r="AP19" s="233"/>
      <c r="AQ19" s="233"/>
      <c r="AR19" s="233"/>
      <c r="AS19" s="233"/>
      <c r="AT19" s="233"/>
      <c r="AU19" s="233"/>
      <c r="AV19" s="233"/>
      <c r="AW19" s="233"/>
      <c r="AX19" s="233"/>
      <c r="AY19" s="233"/>
      <c r="AZ19" s="233"/>
      <c r="BA19" s="233"/>
      <c r="BB19" s="233"/>
      <c r="BC19" s="233"/>
      <c r="BD19" s="233"/>
      <c r="BE19" s="233"/>
      <c r="BF19" s="233"/>
      <c r="BG19" s="233"/>
      <c r="BH19" s="233"/>
      <c r="BI19" s="233"/>
      <c r="BJ19" s="233"/>
      <c r="BK19" s="233"/>
      <c r="BL19" s="233"/>
      <c r="BM19" s="233"/>
      <c r="BN19" s="233"/>
      <c r="BO19" s="233"/>
      <c r="BP19" s="233"/>
      <c r="BQ19" s="233"/>
      <c r="BR19" s="233"/>
      <c r="BS19" s="233"/>
      <c r="BT19" s="233"/>
      <c r="BU19" s="233"/>
      <c r="BV19" s="233"/>
      <c r="BW19" s="233"/>
      <c r="BX19" s="233"/>
      <c r="BY19" s="233"/>
      <c r="BZ19" s="233"/>
      <c r="CA19" s="233"/>
      <c r="CB19" s="233"/>
      <c r="CC19" s="233"/>
      <c r="CD19" s="233"/>
      <c r="CE19" s="233"/>
      <c r="CF19" s="233"/>
      <c r="CG19" s="233"/>
      <c r="CH19" s="233"/>
      <c r="CI19" s="233"/>
      <c r="CJ19" s="233"/>
      <c r="CK19" s="233"/>
      <c r="CL19" s="233"/>
      <c r="CM19" s="233"/>
      <c r="CN19" s="233"/>
      <c r="CO19" s="233"/>
      <c r="CP19" s="233"/>
      <c r="CQ19" s="233"/>
      <c r="CR19" s="233"/>
      <c r="CS19" s="233"/>
      <c r="CT19" s="233"/>
      <c r="CU19" s="233"/>
      <c r="CV19" s="233"/>
      <c r="CW19" s="233"/>
      <c r="CX19" s="233"/>
      <c r="CY19" s="233"/>
      <c r="CZ19" s="233"/>
      <c r="DA19" s="233"/>
      <c r="DB19" s="233"/>
      <c r="DC19" s="233"/>
      <c r="DD19" s="233"/>
      <c r="DE19" s="233"/>
      <c r="DF19" s="233"/>
      <c r="DG19" s="233"/>
      <c r="DH19" s="233"/>
      <c r="DI19" s="233"/>
      <c r="DJ19" s="233"/>
      <c r="DK19" s="233"/>
      <c r="DL19" s="233"/>
      <c r="DM19" s="233"/>
      <c r="DN19" s="233"/>
      <c r="DO19" s="233"/>
      <c r="DP19" s="233"/>
      <c r="DQ19" s="233"/>
      <c r="DR19" s="233"/>
      <c r="DS19" s="233"/>
      <c r="DT19" s="233"/>
      <c r="DU19" s="233"/>
      <c r="DV19" s="233"/>
      <c r="DW19" s="233"/>
      <c r="DX19" s="233"/>
      <c r="DY19" s="233"/>
      <c r="DZ19" s="233"/>
      <c r="EA19" s="233"/>
      <c r="EB19" s="233"/>
      <c r="EC19" s="233"/>
      <c r="ED19" s="233"/>
      <c r="EE19" s="233"/>
      <c r="EF19" s="233"/>
      <c r="EG19" s="233"/>
      <c r="EH19" s="233"/>
      <c r="EI19" s="233"/>
      <c r="EJ19" s="233"/>
      <c r="EK19" s="233"/>
      <c r="EL19" s="233"/>
      <c r="EM19" s="233"/>
      <c r="EN19" s="233"/>
      <c r="EO19" s="233"/>
      <c r="EP19" s="233"/>
      <c r="EQ19" s="233"/>
      <c r="ER19" s="233"/>
      <c r="ES19" s="233"/>
      <c r="ET19" s="233"/>
      <c r="EU19" s="233"/>
      <c r="EV19" s="233"/>
      <c r="EW19" s="233"/>
      <c r="EX19" s="233"/>
      <c r="EY19" s="233"/>
      <c r="EZ19" s="233"/>
      <c r="FA19" s="233"/>
      <c r="FB19" s="233"/>
      <c r="FC19" s="233"/>
      <c r="FD19" s="233"/>
      <c r="FE19" s="233"/>
      <c r="FF19" s="233"/>
      <c r="FG19" s="233"/>
      <c r="FH19" s="233"/>
      <c r="FI19" s="233"/>
      <c r="FJ19" s="233"/>
      <c r="FK19" s="233"/>
      <c r="FL19" s="233"/>
      <c r="FM19" s="233"/>
      <c r="FN19" s="233"/>
      <c r="FO19" s="233"/>
      <c r="FP19" s="233"/>
      <c r="FQ19" s="233"/>
      <c r="FR19" s="233"/>
      <c r="FS19" s="233"/>
      <c r="FT19" s="233"/>
      <c r="FU19" s="233"/>
      <c r="FV19" s="233"/>
      <c r="FW19" s="233"/>
      <c r="FX19" s="233"/>
      <c r="FY19" s="233"/>
      <c r="FZ19" s="233"/>
      <c r="GA19" s="233"/>
      <c r="GB19" s="233"/>
      <c r="GC19" s="233"/>
      <c r="GD19" s="233"/>
      <c r="GE19" s="233"/>
      <c r="GF19" s="233"/>
      <c r="GG19" s="233"/>
      <c r="GH19" s="233"/>
      <c r="GI19" s="233"/>
      <c r="GJ19" s="233"/>
      <c r="GK19" s="233"/>
      <c r="GL19" s="233"/>
      <c r="GM19" s="233"/>
      <c r="GN19" s="233"/>
      <c r="GO19" s="233"/>
      <c r="GP19" s="233"/>
      <c r="GQ19" s="233"/>
      <c r="GR19" s="233"/>
      <c r="GS19" s="233"/>
      <c r="GT19" s="233"/>
      <c r="GU19" s="233"/>
      <c r="GV19" s="233"/>
      <c r="GW19" s="233"/>
      <c r="GX19" s="233"/>
      <c r="GY19" s="233"/>
      <c r="GZ19" s="233"/>
      <c r="HA19" s="233"/>
      <c r="HB19" s="233"/>
      <c r="HC19" s="233"/>
      <c r="HD19" s="233"/>
      <c r="HE19" s="233"/>
      <c r="HF19" s="233"/>
      <c r="HG19" s="233"/>
      <c r="HH19" s="233"/>
      <c r="HI19" s="233"/>
      <c r="HJ19" s="233"/>
      <c r="HK19" s="233"/>
      <c r="HL19" s="233"/>
      <c r="HM19" s="233"/>
      <c r="HN19" s="233"/>
      <c r="HO19" s="233"/>
      <c r="HP19" s="233"/>
      <c r="HQ19" s="233"/>
      <c r="HR19" s="233"/>
      <c r="HS19" s="233"/>
      <c r="HT19" s="233"/>
      <c r="HU19" s="233"/>
      <c r="HV19" s="233"/>
      <c r="HW19" s="233"/>
      <c r="HX19" s="233"/>
      <c r="HY19" s="233"/>
      <c r="HZ19" s="233"/>
      <c r="IA19" s="233"/>
      <c r="IB19" s="233"/>
      <c r="IC19" s="233"/>
      <c r="ID19" s="233"/>
      <c r="IE19" s="233"/>
      <c r="IF19" s="233"/>
      <c r="IG19" s="233"/>
      <c r="IH19" s="233"/>
      <c r="II19" s="233"/>
      <c r="IJ19" s="233"/>
      <c r="IK19" s="233"/>
      <c r="IL19" s="233"/>
      <c r="IM19" s="233"/>
      <c r="IN19" s="233"/>
      <c r="IO19" s="233"/>
      <c r="IP19" s="233"/>
      <c r="IQ19" s="233"/>
      <c r="IR19" s="233"/>
      <c r="IS19" s="233"/>
      <c r="IT19" s="233"/>
      <c r="IU19" s="233"/>
      <c r="IV19" s="233"/>
    </row>
    <row r="20" spans="1:256">
      <c r="A20" s="238" t="s">
        <v>1313</v>
      </c>
      <c r="B20" s="166">
        <v>0</v>
      </c>
      <c r="C20" s="166">
        <f>IFERROR(VLOOKUP(A20,'[1]L08'!$B$7:$C$74,2,FALSE),0)</f>
        <v>0</v>
      </c>
      <c r="D20" s="239"/>
      <c r="E20" s="166"/>
      <c r="F20" s="239"/>
      <c r="G20" s="233"/>
      <c r="H20" s="233"/>
      <c r="I20" s="233"/>
      <c r="J20" s="233"/>
      <c r="K20" s="233"/>
      <c r="L20" s="233"/>
      <c r="M20" s="233"/>
      <c r="N20" s="233"/>
      <c r="O20" s="233"/>
      <c r="P20" s="233"/>
      <c r="Q20" s="233"/>
      <c r="R20" s="233"/>
      <c r="S20" s="233"/>
      <c r="T20" s="233"/>
      <c r="U20" s="233"/>
      <c r="V20" s="233"/>
      <c r="W20" s="233"/>
      <c r="X20" s="233"/>
      <c r="Y20" s="233"/>
      <c r="Z20" s="233"/>
      <c r="AA20" s="233"/>
      <c r="AB20" s="233"/>
      <c r="AC20" s="233"/>
      <c r="AD20" s="233"/>
      <c r="AE20" s="233"/>
      <c r="AF20" s="233"/>
      <c r="AG20" s="233"/>
      <c r="AH20" s="233"/>
      <c r="AI20" s="233"/>
      <c r="AJ20" s="233"/>
      <c r="AK20" s="233"/>
      <c r="AL20" s="233"/>
      <c r="AM20" s="233"/>
      <c r="AN20" s="233"/>
      <c r="AO20" s="233"/>
      <c r="AP20" s="233"/>
      <c r="AQ20" s="233"/>
      <c r="AR20" s="233"/>
      <c r="AS20" s="233"/>
      <c r="AT20" s="233"/>
      <c r="AU20" s="233"/>
      <c r="AV20" s="233"/>
      <c r="AW20" s="233"/>
      <c r="AX20" s="233"/>
      <c r="AY20" s="233"/>
      <c r="AZ20" s="233"/>
      <c r="BA20" s="233"/>
      <c r="BB20" s="233"/>
      <c r="BC20" s="233"/>
      <c r="BD20" s="233"/>
      <c r="BE20" s="233"/>
      <c r="BF20" s="233"/>
      <c r="BG20" s="233"/>
      <c r="BH20" s="233"/>
      <c r="BI20" s="233"/>
      <c r="BJ20" s="233"/>
      <c r="BK20" s="233"/>
      <c r="BL20" s="233"/>
      <c r="BM20" s="233"/>
      <c r="BN20" s="233"/>
      <c r="BO20" s="233"/>
      <c r="BP20" s="233"/>
      <c r="BQ20" s="233"/>
      <c r="BR20" s="233"/>
      <c r="BS20" s="233"/>
      <c r="BT20" s="233"/>
      <c r="BU20" s="233"/>
      <c r="BV20" s="233"/>
      <c r="BW20" s="233"/>
      <c r="BX20" s="233"/>
      <c r="BY20" s="233"/>
      <c r="BZ20" s="233"/>
      <c r="CA20" s="233"/>
      <c r="CB20" s="233"/>
      <c r="CC20" s="233"/>
      <c r="CD20" s="233"/>
      <c r="CE20" s="233"/>
      <c r="CF20" s="233"/>
      <c r="CG20" s="233"/>
      <c r="CH20" s="233"/>
      <c r="CI20" s="233"/>
      <c r="CJ20" s="233"/>
      <c r="CK20" s="233"/>
      <c r="CL20" s="233"/>
      <c r="CM20" s="233"/>
      <c r="CN20" s="233"/>
      <c r="CO20" s="233"/>
      <c r="CP20" s="233"/>
      <c r="CQ20" s="233"/>
      <c r="CR20" s="233"/>
      <c r="CS20" s="233"/>
      <c r="CT20" s="233"/>
      <c r="CU20" s="233"/>
      <c r="CV20" s="233"/>
      <c r="CW20" s="233"/>
      <c r="CX20" s="233"/>
      <c r="CY20" s="233"/>
      <c r="CZ20" s="233"/>
      <c r="DA20" s="233"/>
      <c r="DB20" s="233"/>
      <c r="DC20" s="233"/>
      <c r="DD20" s="233"/>
      <c r="DE20" s="233"/>
      <c r="DF20" s="233"/>
      <c r="DG20" s="233"/>
      <c r="DH20" s="233"/>
      <c r="DI20" s="233"/>
      <c r="DJ20" s="233"/>
      <c r="DK20" s="233"/>
      <c r="DL20" s="233"/>
      <c r="DM20" s="233"/>
      <c r="DN20" s="233"/>
      <c r="DO20" s="233"/>
      <c r="DP20" s="233"/>
      <c r="DQ20" s="233"/>
      <c r="DR20" s="233"/>
      <c r="DS20" s="233"/>
      <c r="DT20" s="233"/>
      <c r="DU20" s="233"/>
      <c r="DV20" s="233"/>
      <c r="DW20" s="233"/>
      <c r="DX20" s="233"/>
      <c r="DY20" s="233"/>
      <c r="DZ20" s="233"/>
      <c r="EA20" s="233"/>
      <c r="EB20" s="233"/>
      <c r="EC20" s="233"/>
      <c r="ED20" s="233"/>
      <c r="EE20" s="233"/>
      <c r="EF20" s="233"/>
      <c r="EG20" s="233"/>
      <c r="EH20" s="233"/>
      <c r="EI20" s="233"/>
      <c r="EJ20" s="233"/>
      <c r="EK20" s="233"/>
      <c r="EL20" s="233"/>
      <c r="EM20" s="233"/>
      <c r="EN20" s="233"/>
      <c r="EO20" s="233"/>
      <c r="EP20" s="233"/>
      <c r="EQ20" s="233"/>
      <c r="ER20" s="233"/>
      <c r="ES20" s="233"/>
      <c r="ET20" s="233"/>
      <c r="EU20" s="233"/>
      <c r="EV20" s="233"/>
      <c r="EW20" s="233"/>
      <c r="EX20" s="233"/>
      <c r="EY20" s="233"/>
      <c r="EZ20" s="233"/>
      <c r="FA20" s="233"/>
      <c r="FB20" s="233"/>
      <c r="FC20" s="233"/>
      <c r="FD20" s="233"/>
      <c r="FE20" s="233"/>
      <c r="FF20" s="233"/>
      <c r="FG20" s="233"/>
      <c r="FH20" s="233"/>
      <c r="FI20" s="233"/>
      <c r="FJ20" s="233"/>
      <c r="FK20" s="233"/>
      <c r="FL20" s="233"/>
      <c r="FM20" s="233"/>
      <c r="FN20" s="233"/>
      <c r="FO20" s="233"/>
      <c r="FP20" s="233"/>
      <c r="FQ20" s="233"/>
      <c r="FR20" s="233"/>
      <c r="FS20" s="233"/>
      <c r="FT20" s="233"/>
      <c r="FU20" s="233"/>
      <c r="FV20" s="233"/>
      <c r="FW20" s="233"/>
      <c r="FX20" s="233"/>
      <c r="FY20" s="233"/>
      <c r="FZ20" s="233"/>
      <c r="GA20" s="233"/>
      <c r="GB20" s="233"/>
      <c r="GC20" s="233"/>
      <c r="GD20" s="233"/>
      <c r="GE20" s="233"/>
      <c r="GF20" s="233"/>
      <c r="GG20" s="233"/>
      <c r="GH20" s="233"/>
      <c r="GI20" s="233"/>
      <c r="GJ20" s="233"/>
      <c r="GK20" s="233"/>
      <c r="GL20" s="233"/>
      <c r="GM20" s="233"/>
      <c r="GN20" s="233"/>
      <c r="GO20" s="233"/>
      <c r="GP20" s="233"/>
      <c r="GQ20" s="233"/>
      <c r="GR20" s="233"/>
      <c r="GS20" s="233"/>
      <c r="GT20" s="233"/>
      <c r="GU20" s="233"/>
      <c r="GV20" s="233"/>
      <c r="GW20" s="233"/>
      <c r="GX20" s="233"/>
      <c r="GY20" s="233"/>
      <c r="GZ20" s="233"/>
      <c r="HA20" s="233"/>
      <c r="HB20" s="233"/>
      <c r="HC20" s="233"/>
      <c r="HD20" s="233"/>
      <c r="HE20" s="233"/>
      <c r="HF20" s="233"/>
      <c r="HG20" s="233"/>
      <c r="HH20" s="233"/>
      <c r="HI20" s="233"/>
      <c r="HJ20" s="233"/>
      <c r="HK20" s="233"/>
      <c r="HL20" s="233"/>
      <c r="HM20" s="233"/>
      <c r="HN20" s="233"/>
      <c r="HO20" s="233"/>
      <c r="HP20" s="233"/>
      <c r="HQ20" s="233"/>
      <c r="HR20" s="233"/>
      <c r="HS20" s="233"/>
      <c r="HT20" s="233"/>
      <c r="HU20" s="233"/>
      <c r="HV20" s="233"/>
      <c r="HW20" s="233"/>
      <c r="HX20" s="233"/>
      <c r="HY20" s="233"/>
      <c r="HZ20" s="233"/>
      <c r="IA20" s="233"/>
      <c r="IB20" s="233"/>
      <c r="IC20" s="233"/>
      <c r="ID20" s="233"/>
      <c r="IE20" s="233"/>
      <c r="IF20" s="233"/>
      <c r="IG20" s="233"/>
      <c r="IH20" s="233"/>
      <c r="II20" s="233"/>
      <c r="IJ20" s="233"/>
      <c r="IK20" s="233"/>
      <c r="IL20" s="233"/>
      <c r="IM20" s="233"/>
      <c r="IN20" s="233"/>
      <c r="IO20" s="233"/>
      <c r="IP20" s="233"/>
      <c r="IQ20" s="233"/>
      <c r="IR20" s="233"/>
      <c r="IS20" s="233"/>
      <c r="IT20" s="233"/>
      <c r="IU20" s="233"/>
      <c r="IV20" s="233"/>
    </row>
    <row r="21" spans="1:256">
      <c r="A21" s="238" t="s">
        <v>1314</v>
      </c>
      <c r="B21" s="166">
        <v>1225</v>
      </c>
      <c r="C21" s="166">
        <v>1723</v>
      </c>
      <c r="D21" s="239">
        <f>C21/B21*100</f>
        <v>140.65306122449</v>
      </c>
      <c r="E21" s="166">
        <v>1549</v>
      </c>
      <c r="F21" s="239">
        <f>C21/E21*100</f>
        <v>111.233053582957</v>
      </c>
      <c r="G21" s="233"/>
      <c r="H21" s="233"/>
      <c r="I21" s="233"/>
      <c r="J21" s="233"/>
      <c r="K21" s="233"/>
      <c r="L21" s="233"/>
      <c r="M21" s="233"/>
      <c r="N21" s="233"/>
      <c r="O21" s="233"/>
      <c r="P21" s="233"/>
      <c r="Q21" s="233"/>
      <c r="R21" s="233"/>
      <c r="S21" s="233"/>
      <c r="T21" s="233"/>
      <c r="U21" s="233"/>
      <c r="V21" s="233"/>
      <c r="W21" s="233"/>
      <c r="X21" s="233"/>
      <c r="Y21" s="233"/>
      <c r="Z21" s="233"/>
      <c r="AA21" s="233"/>
      <c r="AB21" s="233"/>
      <c r="AC21" s="233"/>
      <c r="AD21" s="233"/>
      <c r="AE21" s="233"/>
      <c r="AF21" s="233"/>
      <c r="AG21" s="233"/>
      <c r="AH21" s="233"/>
      <c r="AI21" s="233"/>
      <c r="AJ21" s="233"/>
      <c r="AK21" s="233"/>
      <c r="AL21" s="233"/>
      <c r="AM21" s="233"/>
      <c r="AN21" s="233"/>
      <c r="AO21" s="233"/>
      <c r="AP21" s="233"/>
      <c r="AQ21" s="233"/>
      <c r="AR21" s="233"/>
      <c r="AS21" s="233"/>
      <c r="AT21" s="233"/>
      <c r="AU21" s="233"/>
      <c r="AV21" s="233"/>
      <c r="AW21" s="233"/>
      <c r="AX21" s="233"/>
      <c r="AY21" s="233"/>
      <c r="AZ21" s="233"/>
      <c r="BA21" s="233"/>
      <c r="BB21" s="233"/>
      <c r="BC21" s="233"/>
      <c r="BD21" s="233"/>
      <c r="BE21" s="233"/>
      <c r="BF21" s="233"/>
      <c r="BG21" s="233"/>
      <c r="BH21" s="233"/>
      <c r="BI21" s="233"/>
      <c r="BJ21" s="233"/>
      <c r="BK21" s="233"/>
      <c r="BL21" s="233"/>
      <c r="BM21" s="233"/>
      <c r="BN21" s="233"/>
      <c r="BO21" s="233"/>
      <c r="BP21" s="233"/>
      <c r="BQ21" s="233"/>
      <c r="BR21" s="233"/>
      <c r="BS21" s="233"/>
      <c r="BT21" s="233"/>
      <c r="BU21" s="233"/>
      <c r="BV21" s="233"/>
      <c r="BW21" s="233"/>
      <c r="BX21" s="233"/>
      <c r="BY21" s="233"/>
      <c r="BZ21" s="233"/>
      <c r="CA21" s="233"/>
      <c r="CB21" s="233"/>
      <c r="CC21" s="233"/>
      <c r="CD21" s="233"/>
      <c r="CE21" s="233"/>
      <c r="CF21" s="233"/>
      <c r="CG21" s="233"/>
      <c r="CH21" s="233"/>
      <c r="CI21" s="233"/>
      <c r="CJ21" s="233"/>
      <c r="CK21" s="233"/>
      <c r="CL21" s="233"/>
      <c r="CM21" s="233"/>
      <c r="CN21" s="233"/>
      <c r="CO21" s="233"/>
      <c r="CP21" s="233"/>
      <c r="CQ21" s="233"/>
      <c r="CR21" s="233"/>
      <c r="CS21" s="233"/>
      <c r="CT21" s="233"/>
      <c r="CU21" s="233"/>
      <c r="CV21" s="233"/>
      <c r="CW21" s="233"/>
      <c r="CX21" s="233"/>
      <c r="CY21" s="233"/>
      <c r="CZ21" s="233"/>
      <c r="DA21" s="233"/>
      <c r="DB21" s="233"/>
      <c r="DC21" s="233"/>
      <c r="DD21" s="233"/>
      <c r="DE21" s="233"/>
      <c r="DF21" s="233"/>
      <c r="DG21" s="233"/>
      <c r="DH21" s="233"/>
      <c r="DI21" s="233"/>
      <c r="DJ21" s="233"/>
      <c r="DK21" s="233"/>
      <c r="DL21" s="233"/>
      <c r="DM21" s="233"/>
      <c r="DN21" s="233"/>
      <c r="DO21" s="233"/>
      <c r="DP21" s="233"/>
      <c r="DQ21" s="233"/>
      <c r="DR21" s="233"/>
      <c r="DS21" s="233"/>
      <c r="DT21" s="233"/>
      <c r="DU21" s="233"/>
      <c r="DV21" s="233"/>
      <c r="DW21" s="233"/>
      <c r="DX21" s="233"/>
      <c r="DY21" s="233"/>
      <c r="DZ21" s="233"/>
      <c r="EA21" s="233"/>
      <c r="EB21" s="233"/>
      <c r="EC21" s="233"/>
      <c r="ED21" s="233"/>
      <c r="EE21" s="233"/>
      <c r="EF21" s="233"/>
      <c r="EG21" s="233"/>
      <c r="EH21" s="233"/>
      <c r="EI21" s="233"/>
      <c r="EJ21" s="233"/>
      <c r="EK21" s="233"/>
      <c r="EL21" s="233"/>
      <c r="EM21" s="233"/>
      <c r="EN21" s="233"/>
      <c r="EO21" s="233"/>
      <c r="EP21" s="233"/>
      <c r="EQ21" s="233"/>
      <c r="ER21" s="233"/>
      <c r="ES21" s="233"/>
      <c r="ET21" s="233"/>
      <c r="EU21" s="233"/>
      <c r="EV21" s="233"/>
      <c r="EW21" s="233"/>
      <c r="EX21" s="233"/>
      <c r="EY21" s="233"/>
      <c r="EZ21" s="233"/>
      <c r="FA21" s="233"/>
      <c r="FB21" s="233"/>
      <c r="FC21" s="233"/>
      <c r="FD21" s="233"/>
      <c r="FE21" s="233"/>
      <c r="FF21" s="233"/>
      <c r="FG21" s="233"/>
      <c r="FH21" s="233"/>
      <c r="FI21" s="233"/>
      <c r="FJ21" s="233"/>
      <c r="FK21" s="233"/>
      <c r="FL21" s="233"/>
      <c r="FM21" s="233"/>
      <c r="FN21" s="233"/>
      <c r="FO21" s="233"/>
      <c r="FP21" s="233"/>
      <c r="FQ21" s="233"/>
      <c r="FR21" s="233"/>
      <c r="FS21" s="233"/>
      <c r="FT21" s="233"/>
      <c r="FU21" s="233"/>
      <c r="FV21" s="233"/>
      <c r="FW21" s="233"/>
      <c r="FX21" s="233"/>
      <c r="FY21" s="233"/>
      <c r="FZ21" s="233"/>
      <c r="GA21" s="233"/>
      <c r="GB21" s="233"/>
      <c r="GC21" s="233"/>
      <c r="GD21" s="233"/>
      <c r="GE21" s="233"/>
      <c r="GF21" s="233"/>
      <c r="GG21" s="233"/>
      <c r="GH21" s="233"/>
      <c r="GI21" s="233"/>
      <c r="GJ21" s="233"/>
      <c r="GK21" s="233"/>
      <c r="GL21" s="233"/>
      <c r="GM21" s="233"/>
      <c r="GN21" s="233"/>
      <c r="GO21" s="233"/>
      <c r="GP21" s="233"/>
      <c r="GQ21" s="233"/>
      <c r="GR21" s="233"/>
      <c r="GS21" s="233"/>
      <c r="GT21" s="233"/>
      <c r="GU21" s="233"/>
      <c r="GV21" s="233"/>
      <c r="GW21" s="233"/>
      <c r="GX21" s="233"/>
      <c r="GY21" s="233"/>
      <c r="GZ21" s="233"/>
      <c r="HA21" s="233"/>
      <c r="HB21" s="233"/>
      <c r="HC21" s="233"/>
      <c r="HD21" s="233"/>
      <c r="HE21" s="233"/>
      <c r="HF21" s="233"/>
      <c r="HG21" s="233"/>
      <c r="HH21" s="233"/>
      <c r="HI21" s="233"/>
      <c r="HJ21" s="233"/>
      <c r="HK21" s="233"/>
      <c r="HL21" s="233"/>
      <c r="HM21" s="233"/>
      <c r="HN21" s="233"/>
      <c r="HO21" s="233"/>
      <c r="HP21" s="233"/>
      <c r="HQ21" s="233"/>
      <c r="HR21" s="233"/>
      <c r="HS21" s="233"/>
      <c r="HT21" s="233"/>
      <c r="HU21" s="233"/>
      <c r="HV21" s="233"/>
      <c r="HW21" s="233"/>
      <c r="HX21" s="233"/>
      <c r="HY21" s="233"/>
      <c r="HZ21" s="233"/>
      <c r="IA21" s="233"/>
      <c r="IB21" s="233"/>
      <c r="IC21" s="233"/>
      <c r="ID21" s="233"/>
      <c r="IE21" s="233"/>
      <c r="IF21" s="233"/>
      <c r="IG21" s="233"/>
      <c r="IH21" s="233"/>
      <c r="II21" s="233"/>
      <c r="IJ21" s="233"/>
      <c r="IK21" s="233"/>
      <c r="IL21" s="233"/>
      <c r="IM21" s="233"/>
      <c r="IN21" s="233"/>
      <c r="IO21" s="233"/>
      <c r="IP21" s="233"/>
      <c r="IQ21" s="233"/>
      <c r="IR21" s="233"/>
      <c r="IS21" s="233"/>
      <c r="IT21" s="233"/>
      <c r="IU21" s="233"/>
      <c r="IV21" s="233"/>
    </row>
    <row r="22" spans="1:256">
      <c r="A22" s="238" t="s">
        <v>1315</v>
      </c>
      <c r="B22" s="166">
        <v>4500</v>
      </c>
      <c r="C22" s="166">
        <v>2264</v>
      </c>
      <c r="D22" s="239">
        <f>C22/B22*100</f>
        <v>50.3111111111111</v>
      </c>
      <c r="E22" s="166">
        <v>4619</v>
      </c>
      <c r="F22" s="239">
        <f>C22/E22*100</f>
        <v>49.014938298333</v>
      </c>
      <c r="G22" s="233"/>
      <c r="H22" s="233"/>
      <c r="I22" s="233"/>
      <c r="J22" s="233"/>
      <c r="K22" s="233"/>
      <c r="L22" s="233"/>
      <c r="M22" s="233"/>
      <c r="N22" s="233"/>
      <c r="O22" s="233"/>
      <c r="P22" s="233"/>
      <c r="Q22" s="233"/>
      <c r="R22" s="233"/>
      <c r="S22" s="233"/>
      <c r="T22" s="233"/>
      <c r="U22" s="233"/>
      <c r="V22" s="233"/>
      <c r="W22" s="233"/>
      <c r="X22" s="233"/>
      <c r="Y22" s="233"/>
      <c r="Z22" s="233"/>
      <c r="AA22" s="233"/>
      <c r="AB22" s="233"/>
      <c r="AC22" s="233"/>
      <c r="AD22" s="233"/>
      <c r="AE22" s="233"/>
      <c r="AF22" s="233"/>
      <c r="AG22" s="233"/>
      <c r="AH22" s="233"/>
      <c r="AI22" s="233"/>
      <c r="AJ22" s="233"/>
      <c r="AK22" s="233"/>
      <c r="AL22" s="233"/>
      <c r="AM22" s="233"/>
      <c r="AN22" s="233"/>
      <c r="AO22" s="233"/>
      <c r="AP22" s="233"/>
      <c r="AQ22" s="233"/>
      <c r="AR22" s="233"/>
      <c r="AS22" s="233"/>
      <c r="AT22" s="233"/>
      <c r="AU22" s="233"/>
      <c r="AV22" s="233"/>
      <c r="AW22" s="233"/>
      <c r="AX22" s="233"/>
      <c r="AY22" s="233"/>
      <c r="AZ22" s="233"/>
      <c r="BA22" s="233"/>
      <c r="BB22" s="233"/>
      <c r="BC22" s="233"/>
      <c r="BD22" s="233"/>
      <c r="BE22" s="233"/>
      <c r="BF22" s="233"/>
      <c r="BG22" s="233"/>
      <c r="BH22" s="233"/>
      <c r="BI22" s="233"/>
      <c r="BJ22" s="233"/>
      <c r="BK22" s="233"/>
      <c r="BL22" s="233"/>
      <c r="BM22" s="233"/>
      <c r="BN22" s="233"/>
      <c r="BO22" s="233"/>
      <c r="BP22" s="233"/>
      <c r="BQ22" s="233"/>
      <c r="BR22" s="233"/>
      <c r="BS22" s="233"/>
      <c r="BT22" s="233"/>
      <c r="BU22" s="233"/>
      <c r="BV22" s="233"/>
      <c r="BW22" s="233"/>
      <c r="BX22" s="233"/>
      <c r="BY22" s="233"/>
      <c r="BZ22" s="233"/>
      <c r="CA22" s="233"/>
      <c r="CB22" s="233"/>
      <c r="CC22" s="233"/>
      <c r="CD22" s="233"/>
      <c r="CE22" s="233"/>
      <c r="CF22" s="233"/>
      <c r="CG22" s="233"/>
      <c r="CH22" s="233"/>
      <c r="CI22" s="233"/>
      <c r="CJ22" s="233"/>
      <c r="CK22" s="233"/>
      <c r="CL22" s="233"/>
      <c r="CM22" s="233"/>
      <c r="CN22" s="233"/>
      <c r="CO22" s="233"/>
      <c r="CP22" s="233"/>
      <c r="CQ22" s="233"/>
      <c r="CR22" s="233"/>
      <c r="CS22" s="233"/>
      <c r="CT22" s="233"/>
      <c r="CU22" s="233"/>
      <c r="CV22" s="233"/>
      <c r="CW22" s="233"/>
      <c r="CX22" s="233"/>
      <c r="CY22" s="233"/>
      <c r="CZ22" s="233"/>
      <c r="DA22" s="233"/>
      <c r="DB22" s="233"/>
      <c r="DC22" s="233"/>
      <c r="DD22" s="233"/>
      <c r="DE22" s="233"/>
      <c r="DF22" s="233"/>
      <c r="DG22" s="233"/>
      <c r="DH22" s="233"/>
      <c r="DI22" s="233"/>
      <c r="DJ22" s="233"/>
      <c r="DK22" s="233"/>
      <c r="DL22" s="233"/>
      <c r="DM22" s="233"/>
      <c r="DN22" s="233"/>
      <c r="DO22" s="233"/>
      <c r="DP22" s="233"/>
      <c r="DQ22" s="233"/>
      <c r="DR22" s="233"/>
      <c r="DS22" s="233"/>
      <c r="DT22" s="233"/>
      <c r="DU22" s="233"/>
      <c r="DV22" s="233"/>
      <c r="DW22" s="233"/>
      <c r="DX22" s="233"/>
      <c r="DY22" s="233"/>
      <c r="DZ22" s="233"/>
      <c r="EA22" s="233"/>
      <c r="EB22" s="233"/>
      <c r="EC22" s="233"/>
      <c r="ED22" s="233"/>
      <c r="EE22" s="233"/>
      <c r="EF22" s="233"/>
      <c r="EG22" s="233"/>
      <c r="EH22" s="233"/>
      <c r="EI22" s="233"/>
      <c r="EJ22" s="233"/>
      <c r="EK22" s="233"/>
      <c r="EL22" s="233"/>
      <c r="EM22" s="233"/>
      <c r="EN22" s="233"/>
      <c r="EO22" s="233"/>
      <c r="EP22" s="233"/>
      <c r="EQ22" s="233"/>
      <c r="ER22" s="233"/>
      <c r="ES22" s="233"/>
      <c r="ET22" s="233"/>
      <c r="EU22" s="233"/>
      <c r="EV22" s="233"/>
      <c r="EW22" s="233"/>
      <c r="EX22" s="233"/>
      <c r="EY22" s="233"/>
      <c r="EZ22" s="233"/>
      <c r="FA22" s="233"/>
      <c r="FB22" s="233"/>
      <c r="FC22" s="233"/>
      <c r="FD22" s="233"/>
      <c r="FE22" s="233"/>
      <c r="FF22" s="233"/>
      <c r="FG22" s="233"/>
      <c r="FH22" s="233"/>
      <c r="FI22" s="233"/>
      <c r="FJ22" s="233"/>
      <c r="FK22" s="233"/>
      <c r="FL22" s="233"/>
      <c r="FM22" s="233"/>
      <c r="FN22" s="233"/>
      <c r="FO22" s="233"/>
      <c r="FP22" s="233"/>
      <c r="FQ22" s="233"/>
      <c r="FR22" s="233"/>
      <c r="FS22" s="233"/>
      <c r="FT22" s="233"/>
      <c r="FU22" s="233"/>
      <c r="FV22" s="233"/>
      <c r="FW22" s="233"/>
      <c r="FX22" s="233"/>
      <c r="FY22" s="233"/>
      <c r="FZ22" s="233"/>
      <c r="GA22" s="233"/>
      <c r="GB22" s="233"/>
      <c r="GC22" s="233"/>
      <c r="GD22" s="233"/>
      <c r="GE22" s="233"/>
      <c r="GF22" s="233"/>
      <c r="GG22" s="233"/>
      <c r="GH22" s="233"/>
      <c r="GI22" s="233"/>
      <c r="GJ22" s="233"/>
      <c r="GK22" s="233"/>
      <c r="GL22" s="233"/>
      <c r="GM22" s="233"/>
      <c r="GN22" s="233"/>
      <c r="GO22" s="233"/>
      <c r="GP22" s="233"/>
      <c r="GQ22" s="233"/>
      <c r="GR22" s="233"/>
      <c r="GS22" s="233"/>
      <c r="GT22" s="233"/>
      <c r="GU22" s="233"/>
      <c r="GV22" s="233"/>
      <c r="GW22" s="233"/>
      <c r="GX22" s="233"/>
      <c r="GY22" s="233"/>
      <c r="GZ22" s="233"/>
      <c r="HA22" s="233"/>
      <c r="HB22" s="233"/>
      <c r="HC22" s="233"/>
      <c r="HD22" s="233"/>
      <c r="HE22" s="233"/>
      <c r="HF22" s="233"/>
      <c r="HG22" s="233"/>
      <c r="HH22" s="233"/>
      <c r="HI22" s="233"/>
      <c r="HJ22" s="233"/>
      <c r="HK22" s="233"/>
      <c r="HL22" s="233"/>
      <c r="HM22" s="233"/>
      <c r="HN22" s="233"/>
      <c r="HO22" s="233"/>
      <c r="HP22" s="233"/>
      <c r="HQ22" s="233"/>
      <c r="HR22" s="233"/>
      <c r="HS22" s="233"/>
      <c r="HT22" s="233"/>
      <c r="HU22" s="233"/>
      <c r="HV22" s="233"/>
      <c r="HW22" s="233"/>
      <c r="HX22" s="233"/>
      <c r="HY22" s="233"/>
      <c r="HZ22" s="233"/>
      <c r="IA22" s="233"/>
      <c r="IB22" s="233"/>
      <c r="IC22" s="233"/>
      <c r="ID22" s="233"/>
      <c r="IE22" s="233"/>
      <c r="IF22" s="233"/>
      <c r="IG22" s="233"/>
      <c r="IH22" s="233"/>
      <c r="II22" s="233"/>
      <c r="IJ22" s="233"/>
      <c r="IK22" s="233"/>
      <c r="IL22" s="233"/>
      <c r="IM22" s="233"/>
      <c r="IN22" s="233"/>
      <c r="IO22" s="233"/>
      <c r="IP22" s="233"/>
      <c r="IQ22" s="233"/>
      <c r="IR22" s="233"/>
      <c r="IS22" s="233"/>
      <c r="IT22" s="233"/>
      <c r="IU22" s="233"/>
      <c r="IV22" s="233"/>
    </row>
    <row r="23" spans="1:256">
      <c r="A23" s="238" t="s">
        <v>1316</v>
      </c>
      <c r="B23" s="166">
        <v>0</v>
      </c>
      <c r="C23" s="166">
        <f>IFERROR(VLOOKUP(A23,'[1]L08'!$B$7:$C$74,2,FALSE),0)</f>
        <v>0</v>
      </c>
      <c r="D23" s="239"/>
      <c r="E23" s="166"/>
      <c r="F23" s="239"/>
      <c r="G23" s="233"/>
      <c r="H23" s="233"/>
      <c r="I23" s="233"/>
      <c r="J23" s="233"/>
      <c r="K23" s="233"/>
      <c r="L23" s="233"/>
      <c r="M23" s="233"/>
      <c r="N23" s="233"/>
      <c r="O23" s="233"/>
      <c r="P23" s="233"/>
      <c r="Q23" s="233"/>
      <c r="R23" s="233"/>
      <c r="S23" s="233"/>
      <c r="T23" s="233"/>
      <c r="U23" s="233"/>
      <c r="V23" s="233"/>
      <c r="W23" s="233"/>
      <c r="X23" s="233"/>
      <c r="Y23" s="233"/>
      <c r="Z23" s="233"/>
      <c r="AA23" s="233"/>
      <c r="AB23" s="233"/>
      <c r="AC23" s="233"/>
      <c r="AD23" s="233"/>
      <c r="AE23" s="233"/>
      <c r="AF23" s="233"/>
      <c r="AG23" s="233"/>
      <c r="AH23" s="233"/>
      <c r="AI23" s="233"/>
      <c r="AJ23" s="233"/>
      <c r="AK23" s="233"/>
      <c r="AL23" s="233"/>
      <c r="AM23" s="233"/>
      <c r="AN23" s="233"/>
      <c r="AO23" s="233"/>
      <c r="AP23" s="233"/>
      <c r="AQ23" s="233"/>
      <c r="AR23" s="233"/>
      <c r="AS23" s="233"/>
      <c r="AT23" s="233"/>
      <c r="AU23" s="233"/>
      <c r="AV23" s="233"/>
      <c r="AW23" s="233"/>
      <c r="AX23" s="233"/>
      <c r="AY23" s="233"/>
      <c r="AZ23" s="233"/>
      <c r="BA23" s="233"/>
      <c r="BB23" s="233"/>
      <c r="BC23" s="233"/>
      <c r="BD23" s="233"/>
      <c r="BE23" s="233"/>
      <c r="BF23" s="233"/>
      <c r="BG23" s="233"/>
      <c r="BH23" s="233"/>
      <c r="BI23" s="233"/>
      <c r="BJ23" s="233"/>
      <c r="BK23" s="233"/>
      <c r="BL23" s="233"/>
      <c r="BM23" s="233"/>
      <c r="BN23" s="233"/>
      <c r="BO23" s="233"/>
      <c r="BP23" s="233"/>
      <c r="BQ23" s="233"/>
      <c r="BR23" s="233"/>
      <c r="BS23" s="233"/>
      <c r="BT23" s="233"/>
      <c r="BU23" s="233"/>
      <c r="BV23" s="233"/>
      <c r="BW23" s="233"/>
      <c r="BX23" s="233"/>
      <c r="BY23" s="233"/>
      <c r="BZ23" s="233"/>
      <c r="CA23" s="233"/>
      <c r="CB23" s="233"/>
      <c r="CC23" s="233"/>
      <c r="CD23" s="233"/>
      <c r="CE23" s="233"/>
      <c r="CF23" s="233"/>
      <c r="CG23" s="233"/>
      <c r="CH23" s="233"/>
      <c r="CI23" s="233"/>
      <c r="CJ23" s="233"/>
      <c r="CK23" s="233"/>
      <c r="CL23" s="233"/>
      <c r="CM23" s="233"/>
      <c r="CN23" s="233"/>
      <c r="CO23" s="233"/>
      <c r="CP23" s="233"/>
      <c r="CQ23" s="233"/>
      <c r="CR23" s="233"/>
      <c r="CS23" s="233"/>
      <c r="CT23" s="233"/>
      <c r="CU23" s="233"/>
      <c r="CV23" s="233"/>
      <c r="CW23" s="233"/>
      <c r="CX23" s="233"/>
      <c r="CY23" s="233"/>
      <c r="CZ23" s="233"/>
      <c r="DA23" s="233"/>
      <c r="DB23" s="233"/>
      <c r="DC23" s="233"/>
      <c r="DD23" s="233"/>
      <c r="DE23" s="233"/>
      <c r="DF23" s="233"/>
      <c r="DG23" s="233"/>
      <c r="DH23" s="233"/>
      <c r="DI23" s="233"/>
      <c r="DJ23" s="233"/>
      <c r="DK23" s="233"/>
      <c r="DL23" s="233"/>
      <c r="DM23" s="233"/>
      <c r="DN23" s="233"/>
      <c r="DO23" s="233"/>
      <c r="DP23" s="233"/>
      <c r="DQ23" s="233"/>
      <c r="DR23" s="233"/>
      <c r="DS23" s="233"/>
      <c r="DT23" s="233"/>
      <c r="DU23" s="233"/>
      <c r="DV23" s="233"/>
      <c r="DW23" s="233"/>
      <c r="DX23" s="233"/>
      <c r="DY23" s="233"/>
      <c r="DZ23" s="233"/>
      <c r="EA23" s="233"/>
      <c r="EB23" s="233"/>
      <c r="EC23" s="233"/>
      <c r="ED23" s="233"/>
      <c r="EE23" s="233"/>
      <c r="EF23" s="233"/>
      <c r="EG23" s="233"/>
      <c r="EH23" s="233"/>
      <c r="EI23" s="233"/>
      <c r="EJ23" s="233"/>
      <c r="EK23" s="233"/>
      <c r="EL23" s="233"/>
      <c r="EM23" s="233"/>
      <c r="EN23" s="233"/>
      <c r="EO23" s="233"/>
      <c r="EP23" s="233"/>
      <c r="EQ23" s="233"/>
      <c r="ER23" s="233"/>
      <c r="ES23" s="233"/>
      <c r="ET23" s="233"/>
      <c r="EU23" s="233"/>
      <c r="EV23" s="233"/>
      <c r="EW23" s="233"/>
      <c r="EX23" s="233"/>
      <c r="EY23" s="233"/>
      <c r="EZ23" s="233"/>
      <c r="FA23" s="233"/>
      <c r="FB23" s="233"/>
      <c r="FC23" s="233"/>
      <c r="FD23" s="233"/>
      <c r="FE23" s="233"/>
      <c r="FF23" s="233"/>
      <c r="FG23" s="233"/>
      <c r="FH23" s="233"/>
      <c r="FI23" s="233"/>
      <c r="FJ23" s="233"/>
      <c r="FK23" s="233"/>
      <c r="FL23" s="233"/>
      <c r="FM23" s="233"/>
      <c r="FN23" s="233"/>
      <c r="FO23" s="233"/>
      <c r="FP23" s="233"/>
      <c r="FQ23" s="233"/>
      <c r="FR23" s="233"/>
      <c r="FS23" s="233"/>
      <c r="FT23" s="233"/>
      <c r="FU23" s="233"/>
      <c r="FV23" s="233"/>
      <c r="FW23" s="233"/>
      <c r="FX23" s="233"/>
      <c r="FY23" s="233"/>
      <c r="FZ23" s="233"/>
      <c r="GA23" s="233"/>
      <c r="GB23" s="233"/>
      <c r="GC23" s="233"/>
      <c r="GD23" s="233"/>
      <c r="GE23" s="233"/>
      <c r="GF23" s="233"/>
      <c r="GG23" s="233"/>
      <c r="GH23" s="233"/>
      <c r="GI23" s="233"/>
      <c r="GJ23" s="233"/>
      <c r="GK23" s="233"/>
      <c r="GL23" s="233"/>
      <c r="GM23" s="233"/>
      <c r="GN23" s="233"/>
      <c r="GO23" s="233"/>
      <c r="GP23" s="233"/>
      <c r="GQ23" s="233"/>
      <c r="GR23" s="233"/>
      <c r="GS23" s="233"/>
      <c r="GT23" s="233"/>
      <c r="GU23" s="233"/>
      <c r="GV23" s="233"/>
      <c r="GW23" s="233"/>
      <c r="GX23" s="233"/>
      <c r="GY23" s="233"/>
      <c r="GZ23" s="233"/>
      <c r="HA23" s="233"/>
      <c r="HB23" s="233"/>
      <c r="HC23" s="233"/>
      <c r="HD23" s="233"/>
      <c r="HE23" s="233"/>
      <c r="HF23" s="233"/>
      <c r="HG23" s="233"/>
      <c r="HH23" s="233"/>
      <c r="HI23" s="233"/>
      <c r="HJ23" s="233"/>
      <c r="HK23" s="233"/>
      <c r="HL23" s="233"/>
      <c r="HM23" s="233"/>
      <c r="HN23" s="233"/>
      <c r="HO23" s="233"/>
      <c r="HP23" s="233"/>
      <c r="HQ23" s="233"/>
      <c r="HR23" s="233"/>
      <c r="HS23" s="233"/>
      <c r="HT23" s="233"/>
      <c r="HU23" s="233"/>
      <c r="HV23" s="233"/>
      <c r="HW23" s="233"/>
      <c r="HX23" s="233"/>
      <c r="HY23" s="233"/>
      <c r="HZ23" s="233"/>
      <c r="IA23" s="233"/>
      <c r="IB23" s="233"/>
      <c r="IC23" s="233"/>
      <c r="ID23" s="233"/>
      <c r="IE23" s="233"/>
      <c r="IF23" s="233"/>
      <c r="IG23" s="233"/>
      <c r="IH23" s="233"/>
      <c r="II23" s="233"/>
      <c r="IJ23" s="233"/>
      <c r="IK23" s="233"/>
      <c r="IL23" s="233"/>
      <c r="IM23" s="233"/>
      <c r="IN23" s="233"/>
      <c r="IO23" s="233"/>
      <c r="IP23" s="233"/>
      <c r="IQ23" s="233"/>
      <c r="IR23" s="233"/>
      <c r="IS23" s="233"/>
      <c r="IT23" s="233"/>
      <c r="IU23" s="233"/>
      <c r="IV23" s="233"/>
    </row>
    <row r="24" spans="1:256">
      <c r="A24" s="238" t="s">
        <v>1317</v>
      </c>
      <c r="B24" s="166">
        <v>0</v>
      </c>
      <c r="C24" s="166">
        <f>IFERROR(VLOOKUP(A24,'[1]L08'!$B$7:$C$74,2,FALSE),0)</f>
        <v>0</v>
      </c>
      <c r="D24" s="239"/>
      <c r="E24" s="166"/>
      <c r="F24" s="239"/>
      <c r="G24" s="233"/>
      <c r="H24" s="233"/>
      <c r="I24" s="233"/>
      <c r="J24" s="233"/>
      <c r="K24" s="233"/>
      <c r="L24" s="233"/>
      <c r="M24" s="233"/>
      <c r="N24" s="233"/>
      <c r="O24" s="233"/>
      <c r="P24" s="233"/>
      <c r="Q24" s="233"/>
      <c r="R24" s="233"/>
      <c r="S24" s="233"/>
      <c r="T24" s="233"/>
      <c r="U24" s="233"/>
      <c r="V24" s="233"/>
      <c r="W24" s="233"/>
      <c r="X24" s="233"/>
      <c r="Y24" s="233"/>
      <c r="Z24" s="233"/>
      <c r="AA24" s="233"/>
      <c r="AB24" s="233"/>
      <c r="AC24" s="233"/>
      <c r="AD24" s="233"/>
      <c r="AE24" s="233"/>
      <c r="AF24" s="233"/>
      <c r="AG24" s="233"/>
      <c r="AH24" s="233"/>
      <c r="AI24" s="233"/>
      <c r="AJ24" s="233"/>
      <c r="AK24" s="233"/>
      <c r="AL24" s="233"/>
      <c r="AM24" s="233"/>
      <c r="AN24" s="233"/>
      <c r="AO24" s="233"/>
      <c r="AP24" s="233"/>
      <c r="AQ24" s="233"/>
      <c r="AR24" s="233"/>
      <c r="AS24" s="233"/>
      <c r="AT24" s="233"/>
      <c r="AU24" s="233"/>
      <c r="AV24" s="233"/>
      <c r="AW24" s="233"/>
      <c r="AX24" s="233"/>
      <c r="AY24" s="233"/>
      <c r="AZ24" s="233"/>
      <c r="BA24" s="233"/>
      <c r="BB24" s="233"/>
      <c r="BC24" s="233"/>
      <c r="BD24" s="233"/>
      <c r="BE24" s="233"/>
      <c r="BF24" s="233"/>
      <c r="BG24" s="233"/>
      <c r="BH24" s="233"/>
      <c r="BI24" s="233"/>
      <c r="BJ24" s="233"/>
      <c r="BK24" s="233"/>
      <c r="BL24" s="233"/>
      <c r="BM24" s="233"/>
      <c r="BN24" s="233"/>
      <c r="BO24" s="233"/>
      <c r="BP24" s="233"/>
      <c r="BQ24" s="233"/>
      <c r="BR24" s="233"/>
      <c r="BS24" s="233"/>
      <c r="BT24" s="233"/>
      <c r="BU24" s="233"/>
      <c r="BV24" s="233"/>
      <c r="BW24" s="233"/>
      <c r="BX24" s="233"/>
      <c r="BY24" s="233"/>
      <c r="BZ24" s="233"/>
      <c r="CA24" s="233"/>
      <c r="CB24" s="233"/>
      <c r="CC24" s="233"/>
      <c r="CD24" s="233"/>
      <c r="CE24" s="233"/>
      <c r="CF24" s="233"/>
      <c r="CG24" s="233"/>
      <c r="CH24" s="233"/>
      <c r="CI24" s="233"/>
      <c r="CJ24" s="233"/>
      <c r="CK24" s="233"/>
      <c r="CL24" s="233"/>
      <c r="CM24" s="233"/>
      <c r="CN24" s="233"/>
      <c r="CO24" s="233"/>
      <c r="CP24" s="233"/>
      <c r="CQ24" s="233"/>
      <c r="CR24" s="233"/>
      <c r="CS24" s="233"/>
      <c r="CT24" s="233"/>
      <c r="CU24" s="233"/>
      <c r="CV24" s="233"/>
      <c r="CW24" s="233"/>
      <c r="CX24" s="233"/>
      <c r="CY24" s="233"/>
      <c r="CZ24" s="233"/>
      <c r="DA24" s="233"/>
      <c r="DB24" s="233"/>
      <c r="DC24" s="233"/>
      <c r="DD24" s="233"/>
      <c r="DE24" s="233"/>
      <c r="DF24" s="233"/>
      <c r="DG24" s="233"/>
      <c r="DH24" s="233"/>
      <c r="DI24" s="233"/>
      <c r="DJ24" s="233"/>
      <c r="DK24" s="233"/>
      <c r="DL24" s="233"/>
      <c r="DM24" s="233"/>
      <c r="DN24" s="233"/>
      <c r="DO24" s="233"/>
      <c r="DP24" s="233"/>
      <c r="DQ24" s="233"/>
      <c r="DR24" s="233"/>
      <c r="DS24" s="233"/>
      <c r="DT24" s="233"/>
      <c r="DU24" s="233"/>
      <c r="DV24" s="233"/>
      <c r="DW24" s="233"/>
      <c r="DX24" s="233"/>
      <c r="DY24" s="233"/>
      <c r="DZ24" s="233"/>
      <c r="EA24" s="233"/>
      <c r="EB24" s="233"/>
      <c r="EC24" s="233"/>
      <c r="ED24" s="233"/>
      <c r="EE24" s="233"/>
      <c r="EF24" s="233"/>
      <c r="EG24" s="233"/>
      <c r="EH24" s="233"/>
      <c r="EI24" s="233"/>
      <c r="EJ24" s="233"/>
      <c r="EK24" s="233"/>
      <c r="EL24" s="233"/>
      <c r="EM24" s="233"/>
      <c r="EN24" s="233"/>
      <c r="EO24" s="233"/>
      <c r="EP24" s="233"/>
      <c r="EQ24" s="233"/>
      <c r="ER24" s="233"/>
      <c r="ES24" s="233"/>
      <c r="ET24" s="233"/>
      <c r="EU24" s="233"/>
      <c r="EV24" s="233"/>
      <c r="EW24" s="233"/>
      <c r="EX24" s="233"/>
      <c r="EY24" s="233"/>
      <c r="EZ24" s="233"/>
      <c r="FA24" s="233"/>
      <c r="FB24" s="233"/>
      <c r="FC24" s="233"/>
      <c r="FD24" s="233"/>
      <c r="FE24" s="233"/>
      <c r="FF24" s="233"/>
      <c r="FG24" s="233"/>
      <c r="FH24" s="233"/>
      <c r="FI24" s="233"/>
      <c r="FJ24" s="233"/>
      <c r="FK24" s="233"/>
      <c r="FL24" s="233"/>
      <c r="FM24" s="233"/>
      <c r="FN24" s="233"/>
      <c r="FO24" s="233"/>
      <c r="FP24" s="233"/>
      <c r="FQ24" s="233"/>
      <c r="FR24" s="233"/>
      <c r="FS24" s="233"/>
      <c r="FT24" s="233"/>
      <c r="FU24" s="233"/>
      <c r="FV24" s="233"/>
      <c r="FW24" s="233"/>
      <c r="FX24" s="233"/>
      <c r="FY24" s="233"/>
      <c r="FZ24" s="233"/>
      <c r="GA24" s="233"/>
      <c r="GB24" s="233"/>
      <c r="GC24" s="233"/>
      <c r="GD24" s="233"/>
      <c r="GE24" s="233"/>
      <c r="GF24" s="233"/>
      <c r="GG24" s="233"/>
      <c r="GH24" s="233"/>
      <c r="GI24" s="233"/>
      <c r="GJ24" s="233"/>
      <c r="GK24" s="233"/>
      <c r="GL24" s="233"/>
      <c r="GM24" s="233"/>
      <c r="GN24" s="233"/>
      <c r="GO24" s="233"/>
      <c r="GP24" s="233"/>
      <c r="GQ24" s="233"/>
      <c r="GR24" s="233"/>
      <c r="GS24" s="233"/>
      <c r="GT24" s="233"/>
      <c r="GU24" s="233"/>
      <c r="GV24" s="233"/>
      <c r="GW24" s="233"/>
      <c r="GX24" s="233"/>
      <c r="GY24" s="233"/>
      <c r="GZ24" s="233"/>
      <c r="HA24" s="233"/>
      <c r="HB24" s="233"/>
      <c r="HC24" s="233"/>
      <c r="HD24" s="233"/>
      <c r="HE24" s="233"/>
      <c r="HF24" s="233"/>
      <c r="HG24" s="233"/>
      <c r="HH24" s="233"/>
      <c r="HI24" s="233"/>
      <c r="HJ24" s="233"/>
      <c r="HK24" s="233"/>
      <c r="HL24" s="233"/>
      <c r="HM24" s="233"/>
      <c r="HN24" s="233"/>
      <c r="HO24" s="233"/>
      <c r="HP24" s="233"/>
      <c r="HQ24" s="233"/>
      <c r="HR24" s="233"/>
      <c r="HS24" s="233"/>
      <c r="HT24" s="233"/>
      <c r="HU24" s="233"/>
      <c r="HV24" s="233"/>
      <c r="HW24" s="233"/>
      <c r="HX24" s="233"/>
      <c r="HY24" s="233"/>
      <c r="HZ24" s="233"/>
      <c r="IA24" s="233"/>
      <c r="IB24" s="233"/>
      <c r="IC24" s="233"/>
      <c r="ID24" s="233"/>
      <c r="IE24" s="233"/>
      <c r="IF24" s="233"/>
      <c r="IG24" s="233"/>
      <c r="IH24" s="233"/>
      <c r="II24" s="233"/>
      <c r="IJ24" s="233"/>
      <c r="IK24" s="233"/>
      <c r="IL24" s="233"/>
      <c r="IM24" s="233"/>
      <c r="IN24" s="233"/>
      <c r="IO24" s="233"/>
      <c r="IP24" s="233"/>
      <c r="IQ24" s="233"/>
      <c r="IR24" s="233"/>
      <c r="IS24" s="233"/>
      <c r="IT24" s="233"/>
      <c r="IU24" s="233"/>
      <c r="IV24" s="233"/>
    </row>
    <row r="25" spans="1:256">
      <c r="A25" s="238" t="s">
        <v>1318</v>
      </c>
      <c r="B25" s="166">
        <v>0</v>
      </c>
      <c r="C25" s="166">
        <f>IFERROR(VLOOKUP(A25,'[1]L08'!$B$7:$C$74,2,FALSE),0)</f>
        <v>0</v>
      </c>
      <c r="D25" s="239"/>
      <c r="E25" s="166"/>
      <c r="F25" s="239"/>
      <c r="G25" s="233"/>
      <c r="H25" s="233"/>
      <c r="I25" s="233"/>
      <c r="J25" s="233"/>
      <c r="K25" s="233"/>
      <c r="L25" s="233"/>
      <c r="M25" s="233"/>
      <c r="N25" s="233"/>
      <c r="O25" s="233"/>
      <c r="P25" s="233"/>
      <c r="Q25" s="233"/>
      <c r="R25" s="233"/>
      <c r="S25" s="233"/>
      <c r="T25" s="233"/>
      <c r="U25" s="233"/>
      <c r="V25" s="233"/>
      <c r="W25" s="233"/>
      <c r="X25" s="233"/>
      <c r="Y25" s="233"/>
      <c r="Z25" s="233"/>
      <c r="AA25" s="233"/>
      <c r="AB25" s="233"/>
      <c r="AC25" s="233"/>
      <c r="AD25" s="233"/>
      <c r="AE25" s="233"/>
      <c r="AF25" s="233"/>
      <c r="AG25" s="233"/>
      <c r="AH25" s="233"/>
      <c r="AI25" s="233"/>
      <c r="AJ25" s="233"/>
      <c r="AK25" s="233"/>
      <c r="AL25" s="233"/>
      <c r="AM25" s="233"/>
      <c r="AN25" s="233"/>
      <c r="AO25" s="233"/>
      <c r="AP25" s="233"/>
      <c r="AQ25" s="233"/>
      <c r="AR25" s="233"/>
      <c r="AS25" s="233"/>
      <c r="AT25" s="233"/>
      <c r="AU25" s="233"/>
      <c r="AV25" s="233"/>
      <c r="AW25" s="233"/>
      <c r="AX25" s="233"/>
      <c r="AY25" s="233"/>
      <c r="AZ25" s="233"/>
      <c r="BA25" s="233"/>
      <c r="BB25" s="233"/>
      <c r="BC25" s="233"/>
      <c r="BD25" s="233"/>
      <c r="BE25" s="233"/>
      <c r="BF25" s="233"/>
      <c r="BG25" s="233"/>
      <c r="BH25" s="233"/>
      <c r="BI25" s="233"/>
      <c r="BJ25" s="233"/>
      <c r="BK25" s="233"/>
      <c r="BL25" s="233"/>
      <c r="BM25" s="233"/>
      <c r="BN25" s="233"/>
      <c r="BO25" s="233"/>
      <c r="BP25" s="233"/>
      <c r="BQ25" s="233"/>
      <c r="BR25" s="233"/>
      <c r="BS25" s="233"/>
      <c r="BT25" s="233"/>
      <c r="BU25" s="233"/>
      <c r="BV25" s="233"/>
      <c r="BW25" s="233"/>
      <c r="BX25" s="233"/>
      <c r="BY25" s="233"/>
      <c r="BZ25" s="233"/>
      <c r="CA25" s="233"/>
      <c r="CB25" s="233"/>
      <c r="CC25" s="233"/>
      <c r="CD25" s="233"/>
      <c r="CE25" s="233"/>
      <c r="CF25" s="233"/>
      <c r="CG25" s="233"/>
      <c r="CH25" s="233"/>
      <c r="CI25" s="233"/>
      <c r="CJ25" s="233"/>
      <c r="CK25" s="233"/>
      <c r="CL25" s="233"/>
      <c r="CM25" s="233"/>
      <c r="CN25" s="233"/>
      <c r="CO25" s="233"/>
      <c r="CP25" s="233"/>
      <c r="CQ25" s="233"/>
      <c r="CR25" s="233"/>
      <c r="CS25" s="233"/>
      <c r="CT25" s="233"/>
      <c r="CU25" s="233"/>
      <c r="CV25" s="233"/>
      <c r="CW25" s="233"/>
      <c r="CX25" s="233"/>
      <c r="CY25" s="233"/>
      <c r="CZ25" s="233"/>
      <c r="DA25" s="233"/>
      <c r="DB25" s="233"/>
      <c r="DC25" s="233"/>
      <c r="DD25" s="233"/>
      <c r="DE25" s="233"/>
      <c r="DF25" s="233"/>
      <c r="DG25" s="233"/>
      <c r="DH25" s="233"/>
      <c r="DI25" s="233"/>
      <c r="DJ25" s="233"/>
      <c r="DK25" s="233"/>
      <c r="DL25" s="233"/>
      <c r="DM25" s="233"/>
      <c r="DN25" s="233"/>
      <c r="DO25" s="233"/>
      <c r="DP25" s="233"/>
      <c r="DQ25" s="233"/>
      <c r="DR25" s="233"/>
      <c r="DS25" s="233"/>
      <c r="DT25" s="233"/>
      <c r="DU25" s="233"/>
      <c r="DV25" s="233"/>
      <c r="DW25" s="233"/>
      <c r="DX25" s="233"/>
      <c r="DY25" s="233"/>
      <c r="DZ25" s="233"/>
      <c r="EA25" s="233"/>
      <c r="EB25" s="233"/>
      <c r="EC25" s="233"/>
      <c r="ED25" s="233"/>
      <c r="EE25" s="233"/>
      <c r="EF25" s="233"/>
      <c r="EG25" s="233"/>
      <c r="EH25" s="233"/>
      <c r="EI25" s="233"/>
      <c r="EJ25" s="233"/>
      <c r="EK25" s="233"/>
      <c r="EL25" s="233"/>
      <c r="EM25" s="233"/>
      <c r="EN25" s="233"/>
      <c r="EO25" s="233"/>
      <c r="EP25" s="233"/>
      <c r="EQ25" s="233"/>
      <c r="ER25" s="233"/>
      <c r="ES25" s="233"/>
      <c r="ET25" s="233"/>
      <c r="EU25" s="233"/>
      <c r="EV25" s="233"/>
      <c r="EW25" s="233"/>
      <c r="EX25" s="233"/>
      <c r="EY25" s="233"/>
      <c r="EZ25" s="233"/>
      <c r="FA25" s="233"/>
      <c r="FB25" s="233"/>
      <c r="FC25" s="233"/>
      <c r="FD25" s="233"/>
      <c r="FE25" s="233"/>
      <c r="FF25" s="233"/>
      <c r="FG25" s="233"/>
      <c r="FH25" s="233"/>
      <c r="FI25" s="233"/>
      <c r="FJ25" s="233"/>
      <c r="FK25" s="233"/>
      <c r="FL25" s="233"/>
      <c r="FM25" s="233"/>
      <c r="FN25" s="233"/>
      <c r="FO25" s="233"/>
      <c r="FP25" s="233"/>
      <c r="FQ25" s="233"/>
      <c r="FR25" s="233"/>
      <c r="FS25" s="233"/>
      <c r="FT25" s="233"/>
      <c r="FU25" s="233"/>
      <c r="FV25" s="233"/>
      <c r="FW25" s="233"/>
      <c r="FX25" s="233"/>
      <c r="FY25" s="233"/>
      <c r="FZ25" s="233"/>
      <c r="GA25" s="233"/>
      <c r="GB25" s="233"/>
      <c r="GC25" s="233"/>
      <c r="GD25" s="233"/>
      <c r="GE25" s="233"/>
      <c r="GF25" s="233"/>
      <c r="GG25" s="233"/>
      <c r="GH25" s="233"/>
      <c r="GI25" s="233"/>
      <c r="GJ25" s="233"/>
      <c r="GK25" s="233"/>
      <c r="GL25" s="233"/>
      <c r="GM25" s="233"/>
      <c r="GN25" s="233"/>
      <c r="GO25" s="233"/>
      <c r="GP25" s="233"/>
      <c r="GQ25" s="233"/>
      <c r="GR25" s="233"/>
      <c r="GS25" s="233"/>
      <c r="GT25" s="233"/>
      <c r="GU25" s="233"/>
      <c r="GV25" s="233"/>
      <c r="GW25" s="233"/>
      <c r="GX25" s="233"/>
      <c r="GY25" s="233"/>
      <c r="GZ25" s="233"/>
      <c r="HA25" s="233"/>
      <c r="HB25" s="233"/>
      <c r="HC25" s="233"/>
      <c r="HD25" s="233"/>
      <c r="HE25" s="233"/>
      <c r="HF25" s="233"/>
      <c r="HG25" s="233"/>
      <c r="HH25" s="233"/>
      <c r="HI25" s="233"/>
      <c r="HJ25" s="233"/>
      <c r="HK25" s="233"/>
      <c r="HL25" s="233"/>
      <c r="HM25" s="233"/>
      <c r="HN25" s="233"/>
      <c r="HO25" s="233"/>
      <c r="HP25" s="233"/>
      <c r="HQ25" s="233"/>
      <c r="HR25" s="233"/>
      <c r="HS25" s="233"/>
      <c r="HT25" s="233"/>
      <c r="HU25" s="233"/>
      <c r="HV25" s="233"/>
      <c r="HW25" s="233"/>
      <c r="HX25" s="233"/>
      <c r="HY25" s="233"/>
      <c r="HZ25" s="233"/>
      <c r="IA25" s="233"/>
      <c r="IB25" s="233"/>
      <c r="IC25" s="233"/>
      <c r="ID25" s="233"/>
      <c r="IE25" s="233"/>
      <c r="IF25" s="233"/>
      <c r="IG25" s="233"/>
      <c r="IH25" s="233"/>
      <c r="II25" s="233"/>
      <c r="IJ25" s="233"/>
      <c r="IK25" s="233"/>
      <c r="IL25" s="233"/>
      <c r="IM25" s="233"/>
      <c r="IN25" s="233"/>
      <c r="IO25" s="233"/>
      <c r="IP25" s="233"/>
      <c r="IQ25" s="233"/>
      <c r="IR25" s="233"/>
      <c r="IS25" s="233"/>
      <c r="IT25" s="233"/>
      <c r="IU25" s="233"/>
      <c r="IV25" s="233"/>
    </row>
    <row r="26" spans="1:256">
      <c r="A26" s="238" t="s">
        <v>1319</v>
      </c>
      <c r="B26" s="166">
        <v>0</v>
      </c>
      <c r="C26" s="166">
        <f>IFERROR(VLOOKUP(A26,'[1]L08'!$B$7:$C$74,2,FALSE),0)</f>
        <v>0</v>
      </c>
      <c r="D26" s="239"/>
      <c r="E26" s="166"/>
      <c r="F26" s="239"/>
      <c r="G26" s="233"/>
      <c r="H26" s="233"/>
      <c r="I26" s="233"/>
      <c r="J26" s="233"/>
      <c r="K26" s="233"/>
      <c r="L26" s="233"/>
      <c r="M26" s="233"/>
      <c r="N26" s="233"/>
      <c r="O26" s="233"/>
      <c r="P26" s="233"/>
      <c r="Q26" s="233"/>
      <c r="R26" s="233"/>
      <c r="S26" s="233"/>
      <c r="T26" s="233"/>
      <c r="U26" s="233"/>
      <c r="V26" s="233"/>
      <c r="W26" s="233"/>
      <c r="X26" s="233"/>
      <c r="Y26" s="233"/>
      <c r="Z26" s="233"/>
      <c r="AA26" s="233"/>
      <c r="AB26" s="233"/>
      <c r="AC26" s="233"/>
      <c r="AD26" s="233"/>
      <c r="AE26" s="233"/>
      <c r="AF26" s="233"/>
      <c r="AG26" s="233"/>
      <c r="AH26" s="233"/>
      <c r="AI26" s="233"/>
      <c r="AJ26" s="233"/>
      <c r="AK26" s="233"/>
      <c r="AL26" s="233"/>
      <c r="AM26" s="233"/>
      <c r="AN26" s="233"/>
      <c r="AO26" s="233"/>
      <c r="AP26" s="233"/>
      <c r="AQ26" s="233"/>
      <c r="AR26" s="233"/>
      <c r="AS26" s="233"/>
      <c r="AT26" s="233"/>
      <c r="AU26" s="233"/>
      <c r="AV26" s="233"/>
      <c r="AW26" s="233"/>
      <c r="AX26" s="233"/>
      <c r="AY26" s="233"/>
      <c r="AZ26" s="233"/>
      <c r="BA26" s="233"/>
      <c r="BB26" s="233"/>
      <c r="BC26" s="233"/>
      <c r="BD26" s="233"/>
      <c r="BE26" s="233"/>
      <c r="BF26" s="233"/>
      <c r="BG26" s="233"/>
      <c r="BH26" s="233"/>
      <c r="BI26" s="233"/>
      <c r="BJ26" s="233"/>
      <c r="BK26" s="233"/>
      <c r="BL26" s="233"/>
      <c r="BM26" s="233"/>
      <c r="BN26" s="233"/>
      <c r="BO26" s="233"/>
      <c r="BP26" s="233"/>
      <c r="BQ26" s="233"/>
      <c r="BR26" s="233"/>
      <c r="BS26" s="233"/>
      <c r="BT26" s="233"/>
      <c r="BU26" s="233"/>
      <c r="BV26" s="233"/>
      <c r="BW26" s="233"/>
      <c r="BX26" s="233"/>
      <c r="BY26" s="233"/>
      <c r="BZ26" s="233"/>
      <c r="CA26" s="233"/>
      <c r="CB26" s="233"/>
      <c r="CC26" s="233"/>
      <c r="CD26" s="233"/>
      <c r="CE26" s="233"/>
      <c r="CF26" s="233"/>
      <c r="CG26" s="233"/>
      <c r="CH26" s="233"/>
      <c r="CI26" s="233"/>
      <c r="CJ26" s="233"/>
      <c r="CK26" s="233"/>
      <c r="CL26" s="233"/>
      <c r="CM26" s="233"/>
      <c r="CN26" s="233"/>
      <c r="CO26" s="233"/>
      <c r="CP26" s="233"/>
      <c r="CQ26" s="233"/>
      <c r="CR26" s="233"/>
      <c r="CS26" s="233"/>
      <c r="CT26" s="233"/>
      <c r="CU26" s="233"/>
      <c r="CV26" s="233"/>
      <c r="CW26" s="233"/>
      <c r="CX26" s="233"/>
      <c r="CY26" s="233"/>
      <c r="CZ26" s="233"/>
      <c r="DA26" s="233"/>
      <c r="DB26" s="233"/>
      <c r="DC26" s="233"/>
      <c r="DD26" s="233"/>
      <c r="DE26" s="233"/>
      <c r="DF26" s="233"/>
      <c r="DG26" s="233"/>
      <c r="DH26" s="233"/>
      <c r="DI26" s="233"/>
      <c r="DJ26" s="233"/>
      <c r="DK26" s="233"/>
      <c r="DL26" s="233"/>
      <c r="DM26" s="233"/>
      <c r="DN26" s="233"/>
      <c r="DO26" s="233"/>
      <c r="DP26" s="233"/>
      <c r="DQ26" s="233"/>
      <c r="DR26" s="233"/>
      <c r="DS26" s="233"/>
      <c r="DT26" s="233"/>
      <c r="DU26" s="233"/>
      <c r="DV26" s="233"/>
      <c r="DW26" s="233"/>
      <c r="DX26" s="233"/>
      <c r="DY26" s="233"/>
      <c r="DZ26" s="233"/>
      <c r="EA26" s="233"/>
      <c r="EB26" s="233"/>
      <c r="EC26" s="233"/>
      <c r="ED26" s="233"/>
      <c r="EE26" s="233"/>
      <c r="EF26" s="233"/>
      <c r="EG26" s="233"/>
      <c r="EH26" s="233"/>
      <c r="EI26" s="233"/>
      <c r="EJ26" s="233"/>
      <c r="EK26" s="233"/>
      <c r="EL26" s="233"/>
      <c r="EM26" s="233"/>
      <c r="EN26" s="233"/>
      <c r="EO26" s="233"/>
      <c r="EP26" s="233"/>
      <c r="EQ26" s="233"/>
      <c r="ER26" s="233"/>
      <c r="ES26" s="233"/>
      <c r="ET26" s="233"/>
      <c r="EU26" s="233"/>
      <c r="EV26" s="233"/>
      <c r="EW26" s="233"/>
      <c r="EX26" s="233"/>
      <c r="EY26" s="233"/>
      <c r="EZ26" s="233"/>
      <c r="FA26" s="233"/>
      <c r="FB26" s="233"/>
      <c r="FC26" s="233"/>
      <c r="FD26" s="233"/>
      <c r="FE26" s="233"/>
      <c r="FF26" s="233"/>
      <c r="FG26" s="233"/>
      <c r="FH26" s="233"/>
      <c r="FI26" s="233"/>
      <c r="FJ26" s="233"/>
      <c r="FK26" s="233"/>
      <c r="FL26" s="233"/>
      <c r="FM26" s="233"/>
      <c r="FN26" s="233"/>
      <c r="FO26" s="233"/>
      <c r="FP26" s="233"/>
      <c r="FQ26" s="233"/>
      <c r="FR26" s="233"/>
      <c r="FS26" s="233"/>
      <c r="FT26" s="233"/>
      <c r="FU26" s="233"/>
      <c r="FV26" s="233"/>
      <c r="FW26" s="233"/>
      <c r="FX26" s="233"/>
      <c r="FY26" s="233"/>
      <c r="FZ26" s="233"/>
      <c r="GA26" s="233"/>
      <c r="GB26" s="233"/>
      <c r="GC26" s="233"/>
      <c r="GD26" s="233"/>
      <c r="GE26" s="233"/>
      <c r="GF26" s="233"/>
      <c r="GG26" s="233"/>
      <c r="GH26" s="233"/>
      <c r="GI26" s="233"/>
      <c r="GJ26" s="233"/>
      <c r="GK26" s="233"/>
      <c r="GL26" s="233"/>
      <c r="GM26" s="233"/>
      <c r="GN26" s="233"/>
      <c r="GO26" s="233"/>
      <c r="GP26" s="233"/>
      <c r="GQ26" s="233"/>
      <c r="GR26" s="233"/>
      <c r="GS26" s="233"/>
      <c r="GT26" s="233"/>
      <c r="GU26" s="233"/>
      <c r="GV26" s="233"/>
      <c r="GW26" s="233"/>
      <c r="GX26" s="233"/>
      <c r="GY26" s="233"/>
      <c r="GZ26" s="233"/>
      <c r="HA26" s="233"/>
      <c r="HB26" s="233"/>
      <c r="HC26" s="233"/>
      <c r="HD26" s="233"/>
      <c r="HE26" s="233"/>
      <c r="HF26" s="233"/>
      <c r="HG26" s="233"/>
      <c r="HH26" s="233"/>
      <c r="HI26" s="233"/>
      <c r="HJ26" s="233"/>
      <c r="HK26" s="233"/>
      <c r="HL26" s="233"/>
      <c r="HM26" s="233"/>
      <c r="HN26" s="233"/>
      <c r="HO26" s="233"/>
      <c r="HP26" s="233"/>
      <c r="HQ26" s="233"/>
      <c r="HR26" s="233"/>
      <c r="HS26" s="233"/>
      <c r="HT26" s="233"/>
      <c r="HU26" s="233"/>
      <c r="HV26" s="233"/>
      <c r="HW26" s="233"/>
      <c r="HX26" s="233"/>
      <c r="HY26" s="233"/>
      <c r="HZ26" s="233"/>
      <c r="IA26" s="233"/>
      <c r="IB26" s="233"/>
      <c r="IC26" s="233"/>
      <c r="ID26" s="233"/>
      <c r="IE26" s="233"/>
      <c r="IF26" s="233"/>
      <c r="IG26" s="233"/>
      <c r="IH26" s="233"/>
      <c r="II26" s="233"/>
      <c r="IJ26" s="233"/>
      <c r="IK26" s="233"/>
      <c r="IL26" s="233"/>
      <c r="IM26" s="233"/>
      <c r="IN26" s="233"/>
      <c r="IO26" s="233"/>
      <c r="IP26" s="233"/>
      <c r="IQ26" s="233"/>
      <c r="IR26" s="233"/>
      <c r="IS26" s="233"/>
      <c r="IT26" s="233"/>
      <c r="IU26" s="233"/>
      <c r="IV26" s="233"/>
    </row>
    <row r="27" spans="1:256">
      <c r="A27" s="238" t="s">
        <v>1320</v>
      </c>
      <c r="B27" s="166">
        <v>0</v>
      </c>
      <c r="C27" s="166">
        <f>IFERROR(VLOOKUP(A27,'[1]L08'!$B$7:$C$74,2,FALSE),0)</f>
        <v>0</v>
      </c>
      <c r="D27" s="239"/>
      <c r="E27" s="166"/>
      <c r="F27" s="239"/>
      <c r="G27" s="233"/>
      <c r="H27" s="233"/>
      <c r="I27" s="233"/>
      <c r="J27" s="233"/>
      <c r="K27" s="233"/>
      <c r="L27" s="233"/>
      <c r="M27" s="233"/>
      <c r="N27" s="233"/>
      <c r="O27" s="233"/>
      <c r="P27" s="233"/>
      <c r="Q27" s="233"/>
      <c r="R27" s="233"/>
      <c r="S27" s="233"/>
      <c r="T27" s="233"/>
      <c r="U27" s="233"/>
      <c r="V27" s="233"/>
      <c r="W27" s="233"/>
      <c r="X27" s="233"/>
      <c r="Y27" s="233"/>
      <c r="Z27" s="233"/>
      <c r="AA27" s="233"/>
      <c r="AB27" s="233"/>
      <c r="AC27" s="233"/>
      <c r="AD27" s="233"/>
      <c r="AE27" s="233"/>
      <c r="AF27" s="233"/>
      <c r="AG27" s="233"/>
      <c r="AH27" s="233"/>
      <c r="AI27" s="233"/>
      <c r="AJ27" s="233"/>
      <c r="AK27" s="233"/>
      <c r="AL27" s="233"/>
      <c r="AM27" s="233"/>
      <c r="AN27" s="233"/>
      <c r="AO27" s="233"/>
      <c r="AP27" s="233"/>
      <c r="AQ27" s="233"/>
      <c r="AR27" s="233"/>
      <c r="AS27" s="233"/>
      <c r="AT27" s="233"/>
      <c r="AU27" s="233"/>
      <c r="AV27" s="233"/>
      <c r="AW27" s="233"/>
      <c r="AX27" s="233"/>
      <c r="AY27" s="233"/>
      <c r="AZ27" s="233"/>
      <c r="BA27" s="233"/>
      <c r="BB27" s="233"/>
      <c r="BC27" s="233"/>
      <c r="BD27" s="233"/>
      <c r="BE27" s="233"/>
      <c r="BF27" s="233"/>
      <c r="BG27" s="233"/>
      <c r="BH27" s="233"/>
      <c r="BI27" s="233"/>
      <c r="BJ27" s="233"/>
      <c r="BK27" s="233"/>
      <c r="BL27" s="233"/>
      <c r="BM27" s="233"/>
      <c r="BN27" s="233"/>
      <c r="BO27" s="233"/>
      <c r="BP27" s="233"/>
      <c r="BQ27" s="233"/>
      <c r="BR27" s="233"/>
      <c r="BS27" s="233"/>
      <c r="BT27" s="233"/>
      <c r="BU27" s="233"/>
      <c r="BV27" s="233"/>
      <c r="BW27" s="233"/>
      <c r="BX27" s="233"/>
      <c r="BY27" s="233"/>
      <c r="BZ27" s="233"/>
      <c r="CA27" s="233"/>
      <c r="CB27" s="233"/>
      <c r="CC27" s="233"/>
      <c r="CD27" s="233"/>
      <c r="CE27" s="233"/>
      <c r="CF27" s="233"/>
      <c r="CG27" s="233"/>
      <c r="CH27" s="233"/>
      <c r="CI27" s="233"/>
      <c r="CJ27" s="233"/>
      <c r="CK27" s="233"/>
      <c r="CL27" s="233"/>
      <c r="CM27" s="233"/>
      <c r="CN27" s="233"/>
      <c r="CO27" s="233"/>
      <c r="CP27" s="233"/>
      <c r="CQ27" s="233"/>
      <c r="CR27" s="233"/>
      <c r="CS27" s="233"/>
      <c r="CT27" s="233"/>
      <c r="CU27" s="233"/>
      <c r="CV27" s="233"/>
      <c r="CW27" s="233"/>
      <c r="CX27" s="233"/>
      <c r="CY27" s="233"/>
      <c r="CZ27" s="233"/>
      <c r="DA27" s="233"/>
      <c r="DB27" s="233"/>
      <c r="DC27" s="233"/>
      <c r="DD27" s="233"/>
      <c r="DE27" s="233"/>
      <c r="DF27" s="233"/>
      <c r="DG27" s="233"/>
      <c r="DH27" s="233"/>
      <c r="DI27" s="233"/>
      <c r="DJ27" s="233"/>
      <c r="DK27" s="233"/>
      <c r="DL27" s="233"/>
      <c r="DM27" s="233"/>
      <c r="DN27" s="233"/>
      <c r="DO27" s="233"/>
      <c r="DP27" s="233"/>
      <c r="DQ27" s="233"/>
      <c r="DR27" s="233"/>
      <c r="DS27" s="233"/>
      <c r="DT27" s="233"/>
      <c r="DU27" s="233"/>
      <c r="DV27" s="233"/>
      <c r="DW27" s="233"/>
      <c r="DX27" s="233"/>
      <c r="DY27" s="233"/>
      <c r="DZ27" s="233"/>
      <c r="EA27" s="233"/>
      <c r="EB27" s="233"/>
      <c r="EC27" s="233"/>
      <c r="ED27" s="233"/>
      <c r="EE27" s="233"/>
      <c r="EF27" s="233"/>
      <c r="EG27" s="233"/>
      <c r="EH27" s="233"/>
      <c r="EI27" s="233"/>
      <c r="EJ27" s="233"/>
      <c r="EK27" s="233"/>
      <c r="EL27" s="233"/>
      <c r="EM27" s="233"/>
      <c r="EN27" s="233"/>
      <c r="EO27" s="233"/>
      <c r="EP27" s="233"/>
      <c r="EQ27" s="233"/>
      <c r="ER27" s="233"/>
      <c r="ES27" s="233"/>
      <c r="ET27" s="233"/>
      <c r="EU27" s="233"/>
      <c r="EV27" s="233"/>
      <c r="EW27" s="233"/>
      <c r="EX27" s="233"/>
      <c r="EY27" s="233"/>
      <c r="EZ27" s="233"/>
      <c r="FA27" s="233"/>
      <c r="FB27" s="233"/>
      <c r="FC27" s="233"/>
      <c r="FD27" s="233"/>
      <c r="FE27" s="233"/>
      <c r="FF27" s="233"/>
      <c r="FG27" s="233"/>
      <c r="FH27" s="233"/>
      <c r="FI27" s="233"/>
      <c r="FJ27" s="233"/>
      <c r="FK27" s="233"/>
      <c r="FL27" s="233"/>
      <c r="FM27" s="233"/>
      <c r="FN27" s="233"/>
      <c r="FO27" s="233"/>
      <c r="FP27" s="233"/>
      <c r="FQ27" s="233"/>
      <c r="FR27" s="233"/>
      <c r="FS27" s="233"/>
      <c r="FT27" s="233"/>
      <c r="FU27" s="233"/>
      <c r="FV27" s="233"/>
      <c r="FW27" s="233"/>
      <c r="FX27" s="233"/>
      <c r="FY27" s="233"/>
      <c r="FZ27" s="233"/>
      <c r="GA27" s="233"/>
      <c r="GB27" s="233"/>
      <c r="GC27" s="233"/>
      <c r="GD27" s="233"/>
      <c r="GE27" s="233"/>
      <c r="GF27" s="233"/>
      <c r="GG27" s="233"/>
      <c r="GH27" s="233"/>
      <c r="GI27" s="233"/>
      <c r="GJ27" s="233"/>
      <c r="GK27" s="233"/>
      <c r="GL27" s="233"/>
      <c r="GM27" s="233"/>
      <c r="GN27" s="233"/>
      <c r="GO27" s="233"/>
      <c r="GP27" s="233"/>
      <c r="GQ27" s="233"/>
      <c r="GR27" s="233"/>
      <c r="GS27" s="233"/>
      <c r="GT27" s="233"/>
      <c r="GU27" s="233"/>
      <c r="GV27" s="233"/>
      <c r="GW27" s="233"/>
      <c r="GX27" s="233"/>
      <c r="GY27" s="233"/>
      <c r="GZ27" s="233"/>
      <c r="HA27" s="233"/>
      <c r="HB27" s="233"/>
      <c r="HC27" s="233"/>
      <c r="HD27" s="233"/>
      <c r="HE27" s="233"/>
      <c r="HF27" s="233"/>
      <c r="HG27" s="233"/>
      <c r="HH27" s="233"/>
      <c r="HI27" s="233"/>
      <c r="HJ27" s="233"/>
      <c r="HK27" s="233"/>
      <c r="HL27" s="233"/>
      <c r="HM27" s="233"/>
      <c r="HN27" s="233"/>
      <c r="HO27" s="233"/>
      <c r="HP27" s="233"/>
      <c r="HQ27" s="233"/>
      <c r="HR27" s="233"/>
      <c r="HS27" s="233"/>
      <c r="HT27" s="233"/>
      <c r="HU27" s="233"/>
      <c r="HV27" s="233"/>
      <c r="HW27" s="233"/>
      <c r="HX27" s="233"/>
      <c r="HY27" s="233"/>
      <c r="HZ27" s="233"/>
      <c r="IA27" s="233"/>
      <c r="IB27" s="233"/>
      <c r="IC27" s="233"/>
      <c r="ID27" s="233"/>
      <c r="IE27" s="233"/>
      <c r="IF27" s="233"/>
      <c r="IG27" s="233"/>
      <c r="IH27" s="233"/>
      <c r="II27" s="233"/>
      <c r="IJ27" s="233"/>
      <c r="IK27" s="233"/>
      <c r="IL27" s="233"/>
      <c r="IM27" s="233"/>
      <c r="IN27" s="233"/>
      <c r="IO27" s="233"/>
      <c r="IP27" s="233"/>
      <c r="IQ27" s="233"/>
      <c r="IR27" s="233"/>
      <c r="IS27" s="233"/>
      <c r="IT27" s="233"/>
      <c r="IU27" s="233"/>
      <c r="IV27" s="233"/>
    </row>
    <row r="28" spans="1:256">
      <c r="A28" s="238" t="s">
        <v>1321</v>
      </c>
      <c r="B28" s="166">
        <v>0</v>
      </c>
      <c r="C28" s="166">
        <f>IFERROR(VLOOKUP(A28,'[1]L08'!$B$7:$C$74,2,FALSE),0)</f>
        <v>0</v>
      </c>
      <c r="D28" s="239"/>
      <c r="E28" s="166"/>
      <c r="F28" s="239"/>
      <c r="G28" s="233"/>
      <c r="H28" s="233"/>
      <c r="I28" s="233"/>
      <c r="J28" s="233"/>
      <c r="K28" s="233"/>
      <c r="L28" s="233"/>
      <c r="M28" s="233"/>
      <c r="N28" s="233"/>
      <c r="O28" s="233"/>
      <c r="P28" s="233"/>
      <c r="Q28" s="233"/>
      <c r="R28" s="233"/>
      <c r="S28" s="233"/>
      <c r="T28" s="233"/>
      <c r="U28" s="233"/>
      <c r="V28" s="233"/>
      <c r="W28" s="233"/>
      <c r="X28" s="233"/>
      <c r="Y28" s="233"/>
      <c r="Z28" s="233"/>
      <c r="AA28" s="233"/>
      <c r="AB28" s="233"/>
      <c r="AC28" s="233"/>
      <c r="AD28" s="233"/>
      <c r="AE28" s="233"/>
      <c r="AF28" s="233"/>
      <c r="AG28" s="233"/>
      <c r="AH28" s="233"/>
      <c r="AI28" s="233"/>
      <c r="AJ28" s="233"/>
      <c r="AK28" s="233"/>
      <c r="AL28" s="233"/>
      <c r="AM28" s="233"/>
      <c r="AN28" s="233"/>
      <c r="AO28" s="233"/>
      <c r="AP28" s="233"/>
      <c r="AQ28" s="233"/>
      <c r="AR28" s="233"/>
      <c r="AS28" s="233"/>
      <c r="AT28" s="233"/>
      <c r="AU28" s="233"/>
      <c r="AV28" s="233"/>
      <c r="AW28" s="233"/>
      <c r="AX28" s="233"/>
      <c r="AY28" s="233"/>
      <c r="AZ28" s="233"/>
      <c r="BA28" s="233"/>
      <c r="BB28" s="233"/>
      <c r="BC28" s="233"/>
      <c r="BD28" s="233"/>
      <c r="BE28" s="233"/>
      <c r="BF28" s="233"/>
      <c r="BG28" s="233"/>
      <c r="BH28" s="233"/>
      <c r="BI28" s="233"/>
      <c r="BJ28" s="233"/>
      <c r="BK28" s="233"/>
      <c r="BL28" s="233"/>
      <c r="BM28" s="233"/>
      <c r="BN28" s="233"/>
      <c r="BO28" s="233"/>
      <c r="BP28" s="233"/>
      <c r="BQ28" s="233"/>
      <c r="BR28" s="233"/>
      <c r="BS28" s="233"/>
      <c r="BT28" s="233"/>
      <c r="BU28" s="233"/>
      <c r="BV28" s="233"/>
      <c r="BW28" s="233"/>
      <c r="BX28" s="233"/>
      <c r="BY28" s="233"/>
      <c r="BZ28" s="233"/>
      <c r="CA28" s="233"/>
      <c r="CB28" s="233"/>
      <c r="CC28" s="233"/>
      <c r="CD28" s="233"/>
      <c r="CE28" s="233"/>
      <c r="CF28" s="233"/>
      <c r="CG28" s="233"/>
      <c r="CH28" s="233"/>
      <c r="CI28" s="233"/>
      <c r="CJ28" s="233"/>
      <c r="CK28" s="233"/>
      <c r="CL28" s="233"/>
      <c r="CM28" s="233"/>
      <c r="CN28" s="233"/>
      <c r="CO28" s="233"/>
      <c r="CP28" s="233"/>
      <c r="CQ28" s="233"/>
      <c r="CR28" s="233"/>
      <c r="CS28" s="233"/>
      <c r="CT28" s="233"/>
      <c r="CU28" s="233"/>
      <c r="CV28" s="233"/>
      <c r="CW28" s="233"/>
      <c r="CX28" s="233"/>
      <c r="CY28" s="233"/>
      <c r="CZ28" s="233"/>
      <c r="DA28" s="233"/>
      <c r="DB28" s="233"/>
      <c r="DC28" s="233"/>
      <c r="DD28" s="233"/>
      <c r="DE28" s="233"/>
      <c r="DF28" s="233"/>
      <c r="DG28" s="233"/>
      <c r="DH28" s="233"/>
      <c r="DI28" s="233"/>
      <c r="DJ28" s="233"/>
      <c r="DK28" s="233"/>
      <c r="DL28" s="233"/>
      <c r="DM28" s="233"/>
      <c r="DN28" s="233"/>
      <c r="DO28" s="233"/>
      <c r="DP28" s="233"/>
      <c r="DQ28" s="233"/>
      <c r="DR28" s="233"/>
      <c r="DS28" s="233"/>
      <c r="DT28" s="233"/>
      <c r="DU28" s="233"/>
      <c r="DV28" s="233"/>
      <c r="DW28" s="233"/>
      <c r="DX28" s="233"/>
      <c r="DY28" s="233"/>
      <c r="DZ28" s="233"/>
      <c r="EA28" s="233"/>
      <c r="EB28" s="233"/>
      <c r="EC28" s="233"/>
      <c r="ED28" s="233"/>
      <c r="EE28" s="233"/>
      <c r="EF28" s="233"/>
      <c r="EG28" s="233"/>
      <c r="EH28" s="233"/>
      <c r="EI28" s="233"/>
      <c r="EJ28" s="233"/>
      <c r="EK28" s="233"/>
      <c r="EL28" s="233"/>
      <c r="EM28" s="233"/>
      <c r="EN28" s="233"/>
      <c r="EO28" s="233"/>
      <c r="EP28" s="233"/>
      <c r="EQ28" s="233"/>
      <c r="ER28" s="233"/>
      <c r="ES28" s="233"/>
      <c r="ET28" s="233"/>
      <c r="EU28" s="233"/>
      <c r="EV28" s="233"/>
      <c r="EW28" s="233"/>
      <c r="EX28" s="233"/>
      <c r="EY28" s="233"/>
      <c r="EZ28" s="233"/>
      <c r="FA28" s="233"/>
      <c r="FB28" s="233"/>
      <c r="FC28" s="233"/>
      <c r="FD28" s="233"/>
      <c r="FE28" s="233"/>
      <c r="FF28" s="233"/>
      <c r="FG28" s="233"/>
      <c r="FH28" s="233"/>
      <c r="FI28" s="233"/>
      <c r="FJ28" s="233"/>
      <c r="FK28" s="233"/>
      <c r="FL28" s="233"/>
      <c r="FM28" s="233"/>
      <c r="FN28" s="233"/>
      <c r="FO28" s="233"/>
      <c r="FP28" s="233"/>
      <c r="FQ28" s="233"/>
      <c r="FR28" s="233"/>
      <c r="FS28" s="233"/>
      <c r="FT28" s="233"/>
      <c r="FU28" s="233"/>
      <c r="FV28" s="233"/>
      <c r="FW28" s="233"/>
      <c r="FX28" s="233"/>
      <c r="FY28" s="233"/>
      <c r="FZ28" s="233"/>
      <c r="GA28" s="233"/>
      <c r="GB28" s="233"/>
      <c r="GC28" s="233"/>
      <c r="GD28" s="233"/>
      <c r="GE28" s="233"/>
      <c r="GF28" s="233"/>
      <c r="GG28" s="233"/>
      <c r="GH28" s="233"/>
      <c r="GI28" s="233"/>
      <c r="GJ28" s="233"/>
      <c r="GK28" s="233"/>
      <c r="GL28" s="233"/>
      <c r="GM28" s="233"/>
      <c r="GN28" s="233"/>
      <c r="GO28" s="233"/>
      <c r="GP28" s="233"/>
      <c r="GQ28" s="233"/>
      <c r="GR28" s="233"/>
      <c r="GS28" s="233"/>
      <c r="GT28" s="233"/>
      <c r="GU28" s="233"/>
      <c r="GV28" s="233"/>
      <c r="GW28" s="233"/>
      <c r="GX28" s="233"/>
      <c r="GY28" s="233"/>
      <c r="GZ28" s="233"/>
      <c r="HA28" s="233"/>
      <c r="HB28" s="233"/>
      <c r="HC28" s="233"/>
      <c r="HD28" s="233"/>
      <c r="HE28" s="233"/>
      <c r="HF28" s="233"/>
      <c r="HG28" s="233"/>
      <c r="HH28" s="233"/>
      <c r="HI28" s="233"/>
      <c r="HJ28" s="233"/>
      <c r="HK28" s="233"/>
      <c r="HL28" s="233"/>
      <c r="HM28" s="233"/>
      <c r="HN28" s="233"/>
      <c r="HO28" s="233"/>
      <c r="HP28" s="233"/>
      <c r="HQ28" s="233"/>
      <c r="HR28" s="233"/>
      <c r="HS28" s="233"/>
      <c r="HT28" s="233"/>
      <c r="HU28" s="233"/>
      <c r="HV28" s="233"/>
      <c r="HW28" s="233"/>
      <c r="HX28" s="233"/>
      <c r="HY28" s="233"/>
      <c r="HZ28" s="233"/>
      <c r="IA28" s="233"/>
      <c r="IB28" s="233"/>
      <c r="IC28" s="233"/>
      <c r="ID28" s="233"/>
      <c r="IE28" s="233"/>
      <c r="IF28" s="233"/>
      <c r="IG28" s="233"/>
      <c r="IH28" s="233"/>
      <c r="II28" s="233"/>
      <c r="IJ28" s="233"/>
      <c r="IK28" s="233"/>
      <c r="IL28" s="233"/>
      <c r="IM28" s="233"/>
      <c r="IN28" s="233"/>
      <c r="IO28" s="233"/>
      <c r="IP28" s="233"/>
      <c r="IQ28" s="233"/>
      <c r="IR28" s="233"/>
      <c r="IS28" s="233"/>
      <c r="IT28" s="233"/>
      <c r="IU28" s="233"/>
      <c r="IV28" s="233"/>
    </row>
    <row r="29" spans="1:256">
      <c r="A29" s="238" t="s">
        <v>1322</v>
      </c>
      <c r="B29" s="166">
        <v>0</v>
      </c>
      <c r="C29" s="166">
        <f>IFERROR(VLOOKUP(A29,'[1]L08'!$B$7:$C$74,2,FALSE),0)</f>
        <v>0</v>
      </c>
      <c r="D29" s="239"/>
      <c r="E29" s="166"/>
      <c r="F29" s="239"/>
      <c r="G29" s="233"/>
      <c r="H29" s="233"/>
      <c r="I29" s="233"/>
      <c r="J29" s="233"/>
      <c r="K29" s="233"/>
      <c r="L29" s="233"/>
      <c r="M29" s="233"/>
      <c r="N29" s="233"/>
      <c r="O29" s="233"/>
      <c r="P29" s="233"/>
      <c r="Q29" s="233"/>
      <c r="R29" s="233"/>
      <c r="S29" s="233"/>
      <c r="T29" s="233"/>
      <c r="U29" s="233"/>
      <c r="V29" s="233"/>
      <c r="W29" s="233"/>
      <c r="X29" s="233"/>
      <c r="Y29" s="233"/>
      <c r="Z29" s="233"/>
      <c r="AA29" s="233"/>
      <c r="AB29" s="233"/>
      <c r="AC29" s="233"/>
      <c r="AD29" s="233"/>
      <c r="AE29" s="233"/>
      <c r="AF29" s="233"/>
      <c r="AG29" s="233"/>
      <c r="AH29" s="233"/>
      <c r="AI29" s="233"/>
      <c r="AJ29" s="233"/>
      <c r="AK29" s="233"/>
      <c r="AL29" s="233"/>
      <c r="AM29" s="233"/>
      <c r="AN29" s="233"/>
      <c r="AO29" s="233"/>
      <c r="AP29" s="233"/>
      <c r="AQ29" s="233"/>
      <c r="AR29" s="233"/>
      <c r="AS29" s="233"/>
      <c r="AT29" s="233"/>
      <c r="AU29" s="233"/>
      <c r="AV29" s="233"/>
      <c r="AW29" s="233"/>
      <c r="AX29" s="233"/>
      <c r="AY29" s="233"/>
      <c r="AZ29" s="233"/>
      <c r="BA29" s="233"/>
      <c r="BB29" s="233"/>
      <c r="BC29" s="233"/>
      <c r="BD29" s="233"/>
      <c r="BE29" s="233"/>
      <c r="BF29" s="233"/>
      <c r="BG29" s="233"/>
      <c r="BH29" s="233"/>
      <c r="BI29" s="233"/>
      <c r="BJ29" s="233"/>
      <c r="BK29" s="233"/>
      <c r="BL29" s="233"/>
      <c r="BM29" s="233"/>
      <c r="BN29" s="233"/>
      <c r="BO29" s="233"/>
      <c r="BP29" s="233"/>
      <c r="BQ29" s="233"/>
      <c r="BR29" s="233"/>
      <c r="BS29" s="233"/>
      <c r="BT29" s="233"/>
      <c r="BU29" s="233"/>
      <c r="BV29" s="233"/>
      <c r="BW29" s="233"/>
      <c r="BX29" s="233"/>
      <c r="BY29" s="233"/>
      <c r="BZ29" s="233"/>
      <c r="CA29" s="233"/>
      <c r="CB29" s="233"/>
      <c r="CC29" s="233"/>
      <c r="CD29" s="233"/>
      <c r="CE29" s="233"/>
      <c r="CF29" s="233"/>
      <c r="CG29" s="233"/>
      <c r="CH29" s="233"/>
      <c r="CI29" s="233"/>
      <c r="CJ29" s="233"/>
      <c r="CK29" s="233"/>
      <c r="CL29" s="233"/>
      <c r="CM29" s="233"/>
      <c r="CN29" s="233"/>
      <c r="CO29" s="233"/>
      <c r="CP29" s="233"/>
      <c r="CQ29" s="233"/>
      <c r="CR29" s="233"/>
      <c r="CS29" s="233"/>
      <c r="CT29" s="233"/>
      <c r="CU29" s="233"/>
      <c r="CV29" s="233"/>
      <c r="CW29" s="233"/>
      <c r="CX29" s="233"/>
      <c r="CY29" s="233"/>
      <c r="CZ29" s="233"/>
      <c r="DA29" s="233"/>
      <c r="DB29" s="233"/>
      <c r="DC29" s="233"/>
      <c r="DD29" s="233"/>
      <c r="DE29" s="233"/>
      <c r="DF29" s="233"/>
      <c r="DG29" s="233"/>
      <c r="DH29" s="233"/>
      <c r="DI29" s="233"/>
      <c r="DJ29" s="233"/>
      <c r="DK29" s="233"/>
      <c r="DL29" s="233"/>
      <c r="DM29" s="233"/>
      <c r="DN29" s="233"/>
      <c r="DO29" s="233"/>
      <c r="DP29" s="233"/>
      <c r="DQ29" s="233"/>
      <c r="DR29" s="233"/>
      <c r="DS29" s="233"/>
      <c r="DT29" s="233"/>
      <c r="DU29" s="233"/>
      <c r="DV29" s="233"/>
      <c r="DW29" s="233"/>
      <c r="DX29" s="233"/>
      <c r="DY29" s="233"/>
      <c r="DZ29" s="233"/>
      <c r="EA29" s="233"/>
      <c r="EB29" s="233"/>
      <c r="EC29" s="233"/>
      <c r="ED29" s="233"/>
      <c r="EE29" s="233"/>
      <c r="EF29" s="233"/>
      <c r="EG29" s="233"/>
      <c r="EH29" s="233"/>
      <c r="EI29" s="233"/>
      <c r="EJ29" s="233"/>
      <c r="EK29" s="233"/>
      <c r="EL29" s="233"/>
      <c r="EM29" s="233"/>
      <c r="EN29" s="233"/>
      <c r="EO29" s="233"/>
      <c r="EP29" s="233"/>
      <c r="EQ29" s="233"/>
      <c r="ER29" s="233"/>
      <c r="ES29" s="233"/>
      <c r="ET29" s="233"/>
      <c r="EU29" s="233"/>
      <c r="EV29" s="233"/>
      <c r="EW29" s="233"/>
      <c r="EX29" s="233"/>
      <c r="EY29" s="233"/>
      <c r="EZ29" s="233"/>
      <c r="FA29" s="233"/>
      <c r="FB29" s="233"/>
      <c r="FC29" s="233"/>
      <c r="FD29" s="233"/>
      <c r="FE29" s="233"/>
      <c r="FF29" s="233"/>
      <c r="FG29" s="233"/>
      <c r="FH29" s="233"/>
      <c r="FI29" s="233"/>
      <c r="FJ29" s="233"/>
      <c r="FK29" s="233"/>
      <c r="FL29" s="233"/>
      <c r="FM29" s="233"/>
      <c r="FN29" s="233"/>
      <c r="FO29" s="233"/>
      <c r="FP29" s="233"/>
      <c r="FQ29" s="233"/>
      <c r="FR29" s="233"/>
      <c r="FS29" s="233"/>
      <c r="FT29" s="233"/>
      <c r="FU29" s="233"/>
      <c r="FV29" s="233"/>
      <c r="FW29" s="233"/>
      <c r="FX29" s="233"/>
      <c r="FY29" s="233"/>
      <c r="FZ29" s="233"/>
      <c r="GA29" s="233"/>
      <c r="GB29" s="233"/>
      <c r="GC29" s="233"/>
      <c r="GD29" s="233"/>
      <c r="GE29" s="233"/>
      <c r="GF29" s="233"/>
      <c r="GG29" s="233"/>
      <c r="GH29" s="233"/>
      <c r="GI29" s="233"/>
      <c r="GJ29" s="233"/>
      <c r="GK29" s="233"/>
      <c r="GL29" s="233"/>
      <c r="GM29" s="233"/>
      <c r="GN29" s="233"/>
      <c r="GO29" s="233"/>
      <c r="GP29" s="233"/>
      <c r="GQ29" s="233"/>
      <c r="GR29" s="233"/>
      <c r="GS29" s="233"/>
      <c r="GT29" s="233"/>
      <c r="GU29" s="233"/>
      <c r="GV29" s="233"/>
      <c r="GW29" s="233"/>
      <c r="GX29" s="233"/>
      <c r="GY29" s="233"/>
      <c r="GZ29" s="233"/>
      <c r="HA29" s="233"/>
      <c r="HB29" s="233"/>
      <c r="HC29" s="233"/>
      <c r="HD29" s="233"/>
      <c r="HE29" s="233"/>
      <c r="HF29" s="233"/>
      <c r="HG29" s="233"/>
      <c r="HH29" s="233"/>
      <c r="HI29" s="233"/>
      <c r="HJ29" s="233"/>
      <c r="HK29" s="233"/>
      <c r="HL29" s="233"/>
      <c r="HM29" s="233"/>
      <c r="HN29" s="233"/>
      <c r="HO29" s="233"/>
      <c r="HP29" s="233"/>
      <c r="HQ29" s="233"/>
      <c r="HR29" s="233"/>
      <c r="HS29" s="233"/>
      <c r="HT29" s="233"/>
      <c r="HU29" s="233"/>
      <c r="HV29" s="233"/>
      <c r="HW29" s="233"/>
      <c r="HX29" s="233"/>
      <c r="HY29" s="233"/>
      <c r="HZ29" s="233"/>
      <c r="IA29" s="233"/>
      <c r="IB29" s="233"/>
      <c r="IC29" s="233"/>
      <c r="ID29" s="233"/>
      <c r="IE29" s="233"/>
      <c r="IF29" s="233"/>
      <c r="IG29" s="233"/>
      <c r="IH29" s="233"/>
      <c r="II29" s="233"/>
      <c r="IJ29" s="233"/>
      <c r="IK29" s="233"/>
      <c r="IL29" s="233"/>
      <c r="IM29" s="233"/>
      <c r="IN29" s="233"/>
      <c r="IO29" s="233"/>
      <c r="IP29" s="233"/>
      <c r="IQ29" s="233"/>
      <c r="IR29" s="233"/>
      <c r="IS29" s="233"/>
      <c r="IT29" s="233"/>
      <c r="IU29" s="233"/>
      <c r="IV29" s="233"/>
    </row>
    <row r="30" spans="1:256">
      <c r="A30" s="238" t="s">
        <v>1323</v>
      </c>
      <c r="B30" s="166">
        <v>3000</v>
      </c>
      <c r="C30" s="166">
        <v>3448</v>
      </c>
      <c r="D30" s="239">
        <f>C30/B30*100</f>
        <v>114.933333333333</v>
      </c>
      <c r="E30" s="166">
        <v>3033</v>
      </c>
      <c r="F30" s="239">
        <f>C30/E30*100</f>
        <v>113.682822288164</v>
      </c>
      <c r="G30" s="233"/>
      <c r="H30" s="233"/>
      <c r="I30" s="233"/>
      <c r="J30" s="233"/>
      <c r="K30" s="233"/>
      <c r="L30" s="233"/>
      <c r="M30" s="233"/>
      <c r="N30" s="233"/>
      <c r="O30" s="233"/>
      <c r="P30" s="233"/>
      <c r="Q30" s="233"/>
      <c r="R30" s="233"/>
      <c r="S30" s="233"/>
      <c r="T30" s="233"/>
      <c r="U30" s="233"/>
      <c r="V30" s="233"/>
      <c r="W30" s="233"/>
      <c r="X30" s="233"/>
      <c r="Y30" s="233"/>
      <c r="Z30" s="233"/>
      <c r="AA30" s="233"/>
      <c r="AB30" s="233"/>
      <c r="AC30" s="233"/>
      <c r="AD30" s="233"/>
      <c r="AE30" s="233"/>
      <c r="AF30" s="233"/>
      <c r="AG30" s="233"/>
      <c r="AH30" s="233"/>
      <c r="AI30" s="233"/>
      <c r="AJ30" s="233"/>
      <c r="AK30" s="233"/>
      <c r="AL30" s="233"/>
      <c r="AM30" s="233"/>
      <c r="AN30" s="233"/>
      <c r="AO30" s="233"/>
      <c r="AP30" s="233"/>
      <c r="AQ30" s="233"/>
      <c r="AR30" s="233"/>
      <c r="AS30" s="233"/>
      <c r="AT30" s="233"/>
      <c r="AU30" s="233"/>
      <c r="AV30" s="233"/>
      <c r="AW30" s="233"/>
      <c r="AX30" s="233"/>
      <c r="AY30" s="233"/>
      <c r="AZ30" s="233"/>
      <c r="BA30" s="233"/>
      <c r="BB30" s="233"/>
      <c r="BC30" s="233"/>
      <c r="BD30" s="233"/>
      <c r="BE30" s="233"/>
      <c r="BF30" s="233"/>
      <c r="BG30" s="233"/>
      <c r="BH30" s="233"/>
      <c r="BI30" s="233"/>
      <c r="BJ30" s="233"/>
      <c r="BK30" s="233"/>
      <c r="BL30" s="233"/>
      <c r="BM30" s="233"/>
      <c r="BN30" s="233"/>
      <c r="BO30" s="233"/>
      <c r="BP30" s="233"/>
      <c r="BQ30" s="233"/>
      <c r="BR30" s="233"/>
      <c r="BS30" s="233"/>
      <c r="BT30" s="233"/>
      <c r="BU30" s="233"/>
      <c r="BV30" s="233"/>
      <c r="BW30" s="233"/>
      <c r="BX30" s="233"/>
      <c r="BY30" s="233"/>
      <c r="BZ30" s="233"/>
      <c r="CA30" s="233"/>
      <c r="CB30" s="233"/>
      <c r="CC30" s="233"/>
      <c r="CD30" s="233"/>
      <c r="CE30" s="233"/>
      <c r="CF30" s="233"/>
      <c r="CG30" s="233"/>
      <c r="CH30" s="233"/>
      <c r="CI30" s="233"/>
      <c r="CJ30" s="233"/>
      <c r="CK30" s="233"/>
      <c r="CL30" s="233"/>
      <c r="CM30" s="233"/>
      <c r="CN30" s="233"/>
      <c r="CO30" s="233"/>
      <c r="CP30" s="233"/>
      <c r="CQ30" s="233"/>
      <c r="CR30" s="233"/>
      <c r="CS30" s="233"/>
      <c r="CT30" s="233"/>
      <c r="CU30" s="233"/>
      <c r="CV30" s="233"/>
      <c r="CW30" s="233"/>
      <c r="CX30" s="233"/>
      <c r="CY30" s="233"/>
      <c r="CZ30" s="233"/>
      <c r="DA30" s="233"/>
      <c r="DB30" s="233"/>
      <c r="DC30" s="233"/>
      <c r="DD30" s="233"/>
      <c r="DE30" s="233"/>
      <c r="DF30" s="233"/>
      <c r="DG30" s="233"/>
      <c r="DH30" s="233"/>
      <c r="DI30" s="233"/>
      <c r="DJ30" s="233"/>
      <c r="DK30" s="233"/>
      <c r="DL30" s="233"/>
      <c r="DM30" s="233"/>
      <c r="DN30" s="233"/>
      <c r="DO30" s="233"/>
      <c r="DP30" s="233"/>
      <c r="DQ30" s="233"/>
      <c r="DR30" s="233"/>
      <c r="DS30" s="233"/>
      <c r="DT30" s="233"/>
      <c r="DU30" s="233"/>
      <c r="DV30" s="233"/>
      <c r="DW30" s="233"/>
      <c r="DX30" s="233"/>
      <c r="DY30" s="233"/>
      <c r="DZ30" s="233"/>
      <c r="EA30" s="233"/>
      <c r="EB30" s="233"/>
      <c r="EC30" s="233"/>
      <c r="ED30" s="233"/>
      <c r="EE30" s="233"/>
      <c r="EF30" s="233"/>
      <c r="EG30" s="233"/>
      <c r="EH30" s="233"/>
      <c r="EI30" s="233"/>
      <c r="EJ30" s="233"/>
      <c r="EK30" s="233"/>
      <c r="EL30" s="233"/>
      <c r="EM30" s="233"/>
      <c r="EN30" s="233"/>
      <c r="EO30" s="233"/>
      <c r="EP30" s="233"/>
      <c r="EQ30" s="233"/>
      <c r="ER30" s="233"/>
      <c r="ES30" s="233"/>
      <c r="ET30" s="233"/>
      <c r="EU30" s="233"/>
      <c r="EV30" s="233"/>
      <c r="EW30" s="233"/>
      <c r="EX30" s="233"/>
      <c r="EY30" s="233"/>
      <c r="EZ30" s="233"/>
      <c r="FA30" s="233"/>
      <c r="FB30" s="233"/>
      <c r="FC30" s="233"/>
      <c r="FD30" s="233"/>
      <c r="FE30" s="233"/>
      <c r="FF30" s="233"/>
      <c r="FG30" s="233"/>
      <c r="FH30" s="233"/>
      <c r="FI30" s="233"/>
      <c r="FJ30" s="233"/>
      <c r="FK30" s="233"/>
      <c r="FL30" s="233"/>
      <c r="FM30" s="233"/>
      <c r="FN30" s="233"/>
      <c r="FO30" s="233"/>
      <c r="FP30" s="233"/>
      <c r="FQ30" s="233"/>
      <c r="FR30" s="233"/>
      <c r="FS30" s="233"/>
      <c r="FT30" s="233"/>
      <c r="FU30" s="233"/>
      <c r="FV30" s="233"/>
      <c r="FW30" s="233"/>
      <c r="FX30" s="233"/>
      <c r="FY30" s="233"/>
      <c r="FZ30" s="233"/>
      <c r="GA30" s="233"/>
      <c r="GB30" s="233"/>
      <c r="GC30" s="233"/>
      <c r="GD30" s="233"/>
      <c r="GE30" s="233"/>
      <c r="GF30" s="233"/>
      <c r="GG30" s="233"/>
      <c r="GH30" s="233"/>
      <c r="GI30" s="233"/>
      <c r="GJ30" s="233"/>
      <c r="GK30" s="233"/>
      <c r="GL30" s="233"/>
      <c r="GM30" s="233"/>
      <c r="GN30" s="233"/>
      <c r="GO30" s="233"/>
      <c r="GP30" s="233"/>
      <c r="GQ30" s="233"/>
      <c r="GR30" s="233"/>
      <c r="GS30" s="233"/>
      <c r="GT30" s="233"/>
      <c r="GU30" s="233"/>
      <c r="GV30" s="233"/>
      <c r="GW30" s="233"/>
      <c r="GX30" s="233"/>
      <c r="GY30" s="233"/>
      <c r="GZ30" s="233"/>
      <c r="HA30" s="233"/>
      <c r="HB30" s="233"/>
      <c r="HC30" s="233"/>
      <c r="HD30" s="233"/>
      <c r="HE30" s="233"/>
      <c r="HF30" s="233"/>
      <c r="HG30" s="233"/>
      <c r="HH30" s="233"/>
      <c r="HI30" s="233"/>
      <c r="HJ30" s="233"/>
      <c r="HK30" s="233"/>
      <c r="HL30" s="233"/>
      <c r="HM30" s="233"/>
      <c r="HN30" s="233"/>
      <c r="HO30" s="233"/>
      <c r="HP30" s="233"/>
      <c r="HQ30" s="233"/>
      <c r="HR30" s="233"/>
      <c r="HS30" s="233"/>
      <c r="HT30" s="233"/>
      <c r="HU30" s="233"/>
      <c r="HV30" s="233"/>
      <c r="HW30" s="233"/>
      <c r="HX30" s="233"/>
      <c r="HY30" s="233"/>
      <c r="HZ30" s="233"/>
      <c r="IA30" s="233"/>
      <c r="IB30" s="233"/>
      <c r="IC30" s="233"/>
      <c r="ID30" s="233"/>
      <c r="IE30" s="233"/>
      <c r="IF30" s="233"/>
      <c r="IG30" s="233"/>
      <c r="IH30" s="233"/>
      <c r="II30" s="233"/>
      <c r="IJ30" s="233"/>
      <c r="IK30" s="233"/>
      <c r="IL30" s="233"/>
      <c r="IM30" s="233"/>
      <c r="IN30" s="233"/>
      <c r="IO30" s="233"/>
      <c r="IP30" s="233"/>
      <c r="IQ30" s="233"/>
      <c r="IR30" s="233"/>
      <c r="IS30" s="233"/>
      <c r="IT30" s="233"/>
      <c r="IU30" s="233"/>
      <c r="IV30" s="233"/>
    </row>
    <row r="31" spans="1:256">
      <c r="A31" s="238" t="s">
        <v>1324</v>
      </c>
      <c r="B31" s="166">
        <v>0</v>
      </c>
      <c r="C31" s="166">
        <f>IFERROR(VLOOKUP(A31,'[1]L08'!$B$7:$C$74,2,FALSE),0)</f>
        <v>0</v>
      </c>
      <c r="D31" s="239"/>
      <c r="E31" s="166"/>
      <c r="F31" s="239"/>
      <c r="G31" s="233"/>
      <c r="H31" s="233"/>
      <c r="I31" s="233"/>
      <c r="J31" s="233"/>
      <c r="K31" s="233"/>
      <c r="L31" s="233"/>
      <c r="M31" s="233"/>
      <c r="N31" s="233"/>
      <c r="O31" s="233"/>
      <c r="P31" s="233"/>
      <c r="Q31" s="233"/>
      <c r="R31" s="233"/>
      <c r="S31" s="233"/>
      <c r="T31" s="233"/>
      <c r="U31" s="233"/>
      <c r="V31" s="233"/>
      <c r="W31" s="233"/>
      <c r="X31" s="233"/>
      <c r="Y31" s="233"/>
      <c r="Z31" s="233"/>
      <c r="AA31" s="233"/>
      <c r="AB31" s="233"/>
      <c r="AC31" s="233"/>
      <c r="AD31" s="233"/>
      <c r="AE31" s="233"/>
      <c r="AF31" s="233"/>
      <c r="AG31" s="233"/>
      <c r="AH31" s="233"/>
      <c r="AI31" s="233"/>
      <c r="AJ31" s="233"/>
      <c r="AK31" s="233"/>
      <c r="AL31" s="233"/>
      <c r="AM31" s="233"/>
      <c r="AN31" s="233"/>
      <c r="AO31" s="233"/>
      <c r="AP31" s="233"/>
      <c r="AQ31" s="233"/>
      <c r="AR31" s="233"/>
      <c r="AS31" s="233"/>
      <c r="AT31" s="233"/>
      <c r="AU31" s="233"/>
      <c r="AV31" s="233"/>
      <c r="AW31" s="233"/>
      <c r="AX31" s="233"/>
      <c r="AY31" s="233"/>
      <c r="AZ31" s="233"/>
      <c r="BA31" s="233"/>
      <c r="BB31" s="233"/>
      <c r="BC31" s="233"/>
      <c r="BD31" s="233"/>
      <c r="BE31" s="233"/>
      <c r="BF31" s="233"/>
      <c r="BG31" s="233"/>
      <c r="BH31" s="233"/>
      <c r="BI31" s="233"/>
      <c r="BJ31" s="233"/>
      <c r="BK31" s="233"/>
      <c r="BL31" s="233"/>
      <c r="BM31" s="233"/>
      <c r="BN31" s="233"/>
      <c r="BO31" s="233"/>
      <c r="BP31" s="233"/>
      <c r="BQ31" s="233"/>
      <c r="BR31" s="233"/>
      <c r="BS31" s="233"/>
      <c r="BT31" s="233"/>
      <c r="BU31" s="233"/>
      <c r="BV31" s="233"/>
      <c r="BW31" s="233"/>
      <c r="BX31" s="233"/>
      <c r="BY31" s="233"/>
      <c r="BZ31" s="233"/>
      <c r="CA31" s="233"/>
      <c r="CB31" s="233"/>
      <c r="CC31" s="233"/>
      <c r="CD31" s="233"/>
      <c r="CE31" s="233"/>
      <c r="CF31" s="233"/>
      <c r="CG31" s="233"/>
      <c r="CH31" s="233"/>
      <c r="CI31" s="233"/>
      <c r="CJ31" s="233"/>
      <c r="CK31" s="233"/>
      <c r="CL31" s="233"/>
      <c r="CM31" s="233"/>
      <c r="CN31" s="233"/>
      <c r="CO31" s="233"/>
      <c r="CP31" s="233"/>
      <c r="CQ31" s="233"/>
      <c r="CR31" s="233"/>
      <c r="CS31" s="233"/>
      <c r="CT31" s="233"/>
      <c r="CU31" s="233"/>
      <c r="CV31" s="233"/>
      <c r="CW31" s="233"/>
      <c r="CX31" s="233"/>
      <c r="CY31" s="233"/>
      <c r="CZ31" s="233"/>
      <c r="DA31" s="233"/>
      <c r="DB31" s="233"/>
      <c r="DC31" s="233"/>
      <c r="DD31" s="233"/>
      <c r="DE31" s="233"/>
      <c r="DF31" s="233"/>
      <c r="DG31" s="233"/>
      <c r="DH31" s="233"/>
      <c r="DI31" s="233"/>
      <c r="DJ31" s="233"/>
      <c r="DK31" s="233"/>
      <c r="DL31" s="233"/>
      <c r="DM31" s="233"/>
      <c r="DN31" s="233"/>
      <c r="DO31" s="233"/>
      <c r="DP31" s="233"/>
      <c r="DQ31" s="233"/>
      <c r="DR31" s="233"/>
      <c r="DS31" s="233"/>
      <c r="DT31" s="233"/>
      <c r="DU31" s="233"/>
      <c r="DV31" s="233"/>
      <c r="DW31" s="233"/>
      <c r="DX31" s="233"/>
      <c r="DY31" s="233"/>
      <c r="DZ31" s="233"/>
      <c r="EA31" s="233"/>
      <c r="EB31" s="233"/>
      <c r="EC31" s="233"/>
      <c r="ED31" s="233"/>
      <c r="EE31" s="233"/>
      <c r="EF31" s="233"/>
      <c r="EG31" s="233"/>
      <c r="EH31" s="233"/>
      <c r="EI31" s="233"/>
      <c r="EJ31" s="233"/>
      <c r="EK31" s="233"/>
      <c r="EL31" s="233"/>
      <c r="EM31" s="233"/>
      <c r="EN31" s="233"/>
      <c r="EO31" s="233"/>
      <c r="EP31" s="233"/>
      <c r="EQ31" s="233"/>
      <c r="ER31" s="233"/>
      <c r="ES31" s="233"/>
      <c r="ET31" s="233"/>
      <c r="EU31" s="233"/>
      <c r="EV31" s="233"/>
      <c r="EW31" s="233"/>
      <c r="EX31" s="233"/>
      <c r="EY31" s="233"/>
      <c r="EZ31" s="233"/>
      <c r="FA31" s="233"/>
      <c r="FB31" s="233"/>
      <c r="FC31" s="233"/>
      <c r="FD31" s="233"/>
      <c r="FE31" s="233"/>
      <c r="FF31" s="233"/>
      <c r="FG31" s="233"/>
      <c r="FH31" s="233"/>
      <c r="FI31" s="233"/>
      <c r="FJ31" s="233"/>
      <c r="FK31" s="233"/>
      <c r="FL31" s="233"/>
      <c r="FM31" s="233"/>
      <c r="FN31" s="233"/>
      <c r="FO31" s="233"/>
      <c r="FP31" s="233"/>
      <c r="FQ31" s="233"/>
      <c r="FR31" s="233"/>
      <c r="FS31" s="233"/>
      <c r="FT31" s="233"/>
      <c r="FU31" s="233"/>
      <c r="FV31" s="233"/>
      <c r="FW31" s="233"/>
      <c r="FX31" s="233"/>
      <c r="FY31" s="233"/>
      <c r="FZ31" s="233"/>
      <c r="GA31" s="233"/>
      <c r="GB31" s="233"/>
      <c r="GC31" s="233"/>
      <c r="GD31" s="233"/>
      <c r="GE31" s="233"/>
      <c r="GF31" s="233"/>
      <c r="GG31" s="233"/>
      <c r="GH31" s="233"/>
      <c r="GI31" s="233"/>
      <c r="GJ31" s="233"/>
      <c r="GK31" s="233"/>
      <c r="GL31" s="233"/>
      <c r="GM31" s="233"/>
      <c r="GN31" s="233"/>
      <c r="GO31" s="233"/>
      <c r="GP31" s="233"/>
      <c r="GQ31" s="233"/>
      <c r="GR31" s="233"/>
      <c r="GS31" s="233"/>
      <c r="GT31" s="233"/>
      <c r="GU31" s="233"/>
      <c r="GV31" s="233"/>
      <c r="GW31" s="233"/>
      <c r="GX31" s="233"/>
      <c r="GY31" s="233"/>
      <c r="GZ31" s="233"/>
      <c r="HA31" s="233"/>
      <c r="HB31" s="233"/>
      <c r="HC31" s="233"/>
      <c r="HD31" s="233"/>
      <c r="HE31" s="233"/>
      <c r="HF31" s="233"/>
      <c r="HG31" s="233"/>
      <c r="HH31" s="233"/>
      <c r="HI31" s="233"/>
      <c r="HJ31" s="233"/>
      <c r="HK31" s="233"/>
      <c r="HL31" s="233"/>
      <c r="HM31" s="233"/>
      <c r="HN31" s="233"/>
      <c r="HO31" s="233"/>
      <c r="HP31" s="233"/>
      <c r="HQ31" s="233"/>
      <c r="HR31" s="233"/>
      <c r="HS31" s="233"/>
      <c r="HT31" s="233"/>
      <c r="HU31" s="233"/>
      <c r="HV31" s="233"/>
      <c r="HW31" s="233"/>
      <c r="HX31" s="233"/>
      <c r="HY31" s="233"/>
      <c r="HZ31" s="233"/>
      <c r="IA31" s="233"/>
      <c r="IB31" s="233"/>
      <c r="IC31" s="233"/>
      <c r="ID31" s="233"/>
      <c r="IE31" s="233"/>
      <c r="IF31" s="233"/>
      <c r="IG31" s="233"/>
      <c r="IH31" s="233"/>
      <c r="II31" s="233"/>
      <c r="IJ31" s="233"/>
      <c r="IK31" s="233"/>
      <c r="IL31" s="233"/>
      <c r="IM31" s="233"/>
      <c r="IN31" s="233"/>
      <c r="IO31" s="233"/>
      <c r="IP31" s="233"/>
      <c r="IQ31" s="233"/>
      <c r="IR31" s="233"/>
      <c r="IS31" s="233"/>
      <c r="IT31" s="233"/>
      <c r="IU31" s="233"/>
      <c r="IV31" s="233"/>
    </row>
    <row r="32" spans="1:256">
      <c r="A32" s="238" t="s">
        <v>1325</v>
      </c>
      <c r="B32" s="166">
        <v>0</v>
      </c>
      <c r="C32" s="166">
        <f>IFERROR(VLOOKUP(A32,'[1]L08'!$B$7:$C$74,2,FALSE),0)</f>
        <v>0</v>
      </c>
      <c r="D32" s="239"/>
      <c r="E32" s="166"/>
      <c r="F32" s="239"/>
      <c r="G32" s="233"/>
      <c r="H32" s="233"/>
      <c r="I32" s="233"/>
      <c r="J32" s="233"/>
      <c r="K32" s="233"/>
      <c r="L32" s="233"/>
      <c r="M32" s="233"/>
      <c r="N32" s="233"/>
      <c r="O32" s="233"/>
      <c r="P32" s="233"/>
      <c r="Q32" s="233"/>
      <c r="R32" s="233"/>
      <c r="S32" s="233"/>
      <c r="T32" s="233"/>
      <c r="U32" s="233"/>
      <c r="V32" s="233"/>
      <c r="W32" s="233"/>
      <c r="X32" s="233"/>
      <c r="Y32" s="233"/>
      <c r="Z32" s="233"/>
      <c r="AA32" s="233"/>
      <c r="AB32" s="233"/>
      <c r="AC32" s="233"/>
      <c r="AD32" s="233"/>
      <c r="AE32" s="233"/>
      <c r="AF32" s="233"/>
      <c r="AG32" s="233"/>
      <c r="AH32" s="233"/>
      <c r="AI32" s="233"/>
      <c r="AJ32" s="233"/>
      <c r="AK32" s="233"/>
      <c r="AL32" s="233"/>
      <c r="AM32" s="233"/>
      <c r="AN32" s="233"/>
      <c r="AO32" s="233"/>
      <c r="AP32" s="233"/>
      <c r="AQ32" s="233"/>
      <c r="AR32" s="233"/>
      <c r="AS32" s="233"/>
      <c r="AT32" s="233"/>
      <c r="AU32" s="233"/>
      <c r="AV32" s="233"/>
      <c r="AW32" s="233"/>
      <c r="AX32" s="233"/>
      <c r="AY32" s="233"/>
      <c r="AZ32" s="233"/>
      <c r="BA32" s="233"/>
      <c r="BB32" s="233"/>
      <c r="BC32" s="233"/>
      <c r="BD32" s="233"/>
      <c r="BE32" s="233"/>
      <c r="BF32" s="233"/>
      <c r="BG32" s="233"/>
      <c r="BH32" s="233"/>
      <c r="BI32" s="233"/>
      <c r="BJ32" s="233"/>
      <c r="BK32" s="233"/>
      <c r="BL32" s="233"/>
      <c r="BM32" s="233"/>
      <c r="BN32" s="233"/>
      <c r="BO32" s="233"/>
      <c r="BP32" s="233"/>
      <c r="BQ32" s="233"/>
      <c r="BR32" s="233"/>
      <c r="BS32" s="233"/>
      <c r="BT32" s="233"/>
      <c r="BU32" s="233"/>
      <c r="BV32" s="233"/>
      <c r="BW32" s="233"/>
      <c r="BX32" s="233"/>
      <c r="BY32" s="233"/>
      <c r="BZ32" s="233"/>
      <c r="CA32" s="233"/>
      <c r="CB32" s="233"/>
      <c r="CC32" s="233"/>
      <c r="CD32" s="233"/>
      <c r="CE32" s="233"/>
      <c r="CF32" s="233"/>
      <c r="CG32" s="233"/>
      <c r="CH32" s="233"/>
      <c r="CI32" s="233"/>
      <c r="CJ32" s="233"/>
      <c r="CK32" s="233"/>
      <c r="CL32" s="233"/>
      <c r="CM32" s="233"/>
      <c r="CN32" s="233"/>
      <c r="CO32" s="233"/>
      <c r="CP32" s="233"/>
      <c r="CQ32" s="233"/>
      <c r="CR32" s="233"/>
      <c r="CS32" s="233"/>
      <c r="CT32" s="233"/>
      <c r="CU32" s="233"/>
      <c r="CV32" s="233"/>
      <c r="CW32" s="233"/>
      <c r="CX32" s="233"/>
      <c r="CY32" s="233"/>
      <c r="CZ32" s="233"/>
      <c r="DA32" s="233"/>
      <c r="DB32" s="233"/>
      <c r="DC32" s="233"/>
      <c r="DD32" s="233"/>
      <c r="DE32" s="233"/>
      <c r="DF32" s="233"/>
      <c r="DG32" s="233"/>
      <c r="DH32" s="233"/>
      <c r="DI32" s="233"/>
      <c r="DJ32" s="233"/>
      <c r="DK32" s="233"/>
      <c r="DL32" s="233"/>
      <c r="DM32" s="233"/>
      <c r="DN32" s="233"/>
      <c r="DO32" s="233"/>
      <c r="DP32" s="233"/>
      <c r="DQ32" s="233"/>
      <c r="DR32" s="233"/>
      <c r="DS32" s="233"/>
      <c r="DT32" s="233"/>
      <c r="DU32" s="233"/>
      <c r="DV32" s="233"/>
      <c r="DW32" s="233"/>
      <c r="DX32" s="233"/>
      <c r="DY32" s="233"/>
      <c r="DZ32" s="233"/>
      <c r="EA32" s="233"/>
      <c r="EB32" s="233"/>
      <c r="EC32" s="233"/>
      <c r="ED32" s="233"/>
      <c r="EE32" s="233"/>
      <c r="EF32" s="233"/>
      <c r="EG32" s="233"/>
      <c r="EH32" s="233"/>
      <c r="EI32" s="233"/>
      <c r="EJ32" s="233"/>
      <c r="EK32" s="233"/>
      <c r="EL32" s="233"/>
      <c r="EM32" s="233"/>
      <c r="EN32" s="233"/>
      <c r="EO32" s="233"/>
      <c r="EP32" s="233"/>
      <c r="EQ32" s="233"/>
      <c r="ER32" s="233"/>
      <c r="ES32" s="233"/>
      <c r="ET32" s="233"/>
      <c r="EU32" s="233"/>
      <c r="EV32" s="233"/>
      <c r="EW32" s="233"/>
      <c r="EX32" s="233"/>
      <c r="EY32" s="233"/>
      <c r="EZ32" s="233"/>
      <c r="FA32" s="233"/>
      <c r="FB32" s="233"/>
      <c r="FC32" s="233"/>
      <c r="FD32" s="233"/>
      <c r="FE32" s="233"/>
      <c r="FF32" s="233"/>
      <c r="FG32" s="233"/>
      <c r="FH32" s="233"/>
      <c r="FI32" s="233"/>
      <c r="FJ32" s="233"/>
      <c r="FK32" s="233"/>
      <c r="FL32" s="233"/>
      <c r="FM32" s="233"/>
      <c r="FN32" s="233"/>
      <c r="FO32" s="233"/>
      <c r="FP32" s="233"/>
      <c r="FQ32" s="233"/>
      <c r="FR32" s="233"/>
      <c r="FS32" s="233"/>
      <c r="FT32" s="233"/>
      <c r="FU32" s="233"/>
      <c r="FV32" s="233"/>
      <c r="FW32" s="233"/>
      <c r="FX32" s="233"/>
      <c r="FY32" s="233"/>
      <c r="FZ32" s="233"/>
      <c r="GA32" s="233"/>
      <c r="GB32" s="233"/>
      <c r="GC32" s="233"/>
      <c r="GD32" s="233"/>
      <c r="GE32" s="233"/>
      <c r="GF32" s="233"/>
      <c r="GG32" s="233"/>
      <c r="GH32" s="233"/>
      <c r="GI32" s="233"/>
      <c r="GJ32" s="233"/>
      <c r="GK32" s="233"/>
      <c r="GL32" s="233"/>
      <c r="GM32" s="233"/>
      <c r="GN32" s="233"/>
      <c r="GO32" s="233"/>
      <c r="GP32" s="233"/>
      <c r="GQ32" s="233"/>
      <c r="GR32" s="233"/>
      <c r="GS32" s="233"/>
      <c r="GT32" s="233"/>
      <c r="GU32" s="233"/>
      <c r="GV32" s="233"/>
      <c r="GW32" s="233"/>
      <c r="GX32" s="233"/>
      <c r="GY32" s="233"/>
      <c r="GZ32" s="233"/>
      <c r="HA32" s="233"/>
      <c r="HB32" s="233"/>
      <c r="HC32" s="233"/>
      <c r="HD32" s="233"/>
      <c r="HE32" s="233"/>
      <c r="HF32" s="233"/>
      <c r="HG32" s="233"/>
      <c r="HH32" s="233"/>
      <c r="HI32" s="233"/>
      <c r="HJ32" s="233"/>
      <c r="HK32" s="233"/>
      <c r="HL32" s="233"/>
      <c r="HM32" s="233"/>
      <c r="HN32" s="233"/>
      <c r="HO32" s="233"/>
      <c r="HP32" s="233"/>
      <c r="HQ32" s="233"/>
      <c r="HR32" s="233"/>
      <c r="HS32" s="233"/>
      <c r="HT32" s="233"/>
      <c r="HU32" s="233"/>
      <c r="HV32" s="233"/>
      <c r="HW32" s="233"/>
      <c r="HX32" s="233"/>
      <c r="HY32" s="233"/>
      <c r="HZ32" s="233"/>
      <c r="IA32" s="233"/>
      <c r="IB32" s="233"/>
      <c r="IC32" s="233"/>
      <c r="ID32" s="233"/>
      <c r="IE32" s="233"/>
      <c r="IF32" s="233"/>
      <c r="IG32" s="233"/>
      <c r="IH32" s="233"/>
      <c r="II32" s="233"/>
      <c r="IJ32" s="233"/>
      <c r="IK32" s="233"/>
      <c r="IL32" s="233"/>
      <c r="IM32" s="233"/>
      <c r="IN32" s="233"/>
      <c r="IO32" s="233"/>
      <c r="IP32" s="233"/>
      <c r="IQ32" s="233"/>
      <c r="IR32" s="233"/>
      <c r="IS32" s="233"/>
      <c r="IT32" s="233"/>
      <c r="IU32" s="233"/>
      <c r="IV32" s="233"/>
    </row>
    <row r="33" spans="1:256">
      <c r="A33" s="238" t="s">
        <v>1326</v>
      </c>
      <c r="B33" s="166">
        <v>0</v>
      </c>
      <c r="C33" s="166">
        <f>IFERROR(VLOOKUP(A33,'[1]L08'!$B$7:$C$74,2,FALSE),0)</f>
        <v>0</v>
      </c>
      <c r="D33" s="239"/>
      <c r="E33" s="166"/>
      <c r="F33" s="239"/>
      <c r="G33" s="233"/>
      <c r="H33" s="233"/>
      <c r="I33" s="233"/>
      <c r="J33" s="233"/>
      <c r="K33" s="233"/>
      <c r="L33" s="233"/>
      <c r="M33" s="233"/>
      <c r="N33" s="233"/>
      <c r="O33" s="233"/>
      <c r="P33" s="233"/>
      <c r="Q33" s="233"/>
      <c r="R33" s="233"/>
      <c r="S33" s="233"/>
      <c r="T33" s="233"/>
      <c r="U33" s="233"/>
      <c r="V33" s="233"/>
      <c r="W33" s="233"/>
      <c r="X33" s="233"/>
      <c r="Y33" s="233"/>
      <c r="Z33" s="233"/>
      <c r="AA33" s="233"/>
      <c r="AB33" s="233"/>
      <c r="AC33" s="233"/>
      <c r="AD33" s="233"/>
      <c r="AE33" s="233"/>
      <c r="AF33" s="233"/>
      <c r="AG33" s="233"/>
      <c r="AH33" s="233"/>
      <c r="AI33" s="233"/>
      <c r="AJ33" s="233"/>
      <c r="AK33" s="233"/>
      <c r="AL33" s="233"/>
      <c r="AM33" s="233"/>
      <c r="AN33" s="233"/>
      <c r="AO33" s="233"/>
      <c r="AP33" s="233"/>
      <c r="AQ33" s="233"/>
      <c r="AR33" s="233"/>
      <c r="AS33" s="233"/>
      <c r="AT33" s="233"/>
      <c r="AU33" s="233"/>
      <c r="AV33" s="233"/>
      <c r="AW33" s="233"/>
      <c r="AX33" s="233"/>
      <c r="AY33" s="233"/>
      <c r="AZ33" s="233"/>
      <c r="BA33" s="233"/>
      <c r="BB33" s="233"/>
      <c r="BC33" s="233"/>
      <c r="BD33" s="233"/>
      <c r="BE33" s="233"/>
      <c r="BF33" s="233"/>
      <c r="BG33" s="233"/>
      <c r="BH33" s="233"/>
      <c r="BI33" s="233"/>
      <c r="BJ33" s="233"/>
      <c r="BK33" s="233"/>
      <c r="BL33" s="233"/>
      <c r="BM33" s="233"/>
      <c r="BN33" s="233"/>
      <c r="BO33" s="233"/>
      <c r="BP33" s="233"/>
      <c r="BQ33" s="233"/>
      <c r="BR33" s="233"/>
      <c r="BS33" s="233"/>
      <c r="BT33" s="233"/>
      <c r="BU33" s="233"/>
      <c r="BV33" s="233"/>
      <c r="BW33" s="233"/>
      <c r="BX33" s="233"/>
      <c r="BY33" s="233"/>
      <c r="BZ33" s="233"/>
      <c r="CA33" s="233"/>
      <c r="CB33" s="233"/>
      <c r="CC33" s="233"/>
      <c r="CD33" s="233"/>
      <c r="CE33" s="233"/>
      <c r="CF33" s="233"/>
      <c r="CG33" s="233"/>
      <c r="CH33" s="233"/>
      <c r="CI33" s="233"/>
      <c r="CJ33" s="233"/>
      <c r="CK33" s="233"/>
      <c r="CL33" s="233"/>
      <c r="CM33" s="233"/>
      <c r="CN33" s="233"/>
      <c r="CO33" s="233"/>
      <c r="CP33" s="233"/>
      <c r="CQ33" s="233"/>
      <c r="CR33" s="233"/>
      <c r="CS33" s="233"/>
      <c r="CT33" s="233"/>
      <c r="CU33" s="233"/>
      <c r="CV33" s="233"/>
      <c r="CW33" s="233"/>
      <c r="CX33" s="233"/>
      <c r="CY33" s="233"/>
      <c r="CZ33" s="233"/>
      <c r="DA33" s="233"/>
      <c r="DB33" s="233"/>
      <c r="DC33" s="233"/>
      <c r="DD33" s="233"/>
      <c r="DE33" s="233"/>
      <c r="DF33" s="233"/>
      <c r="DG33" s="233"/>
      <c r="DH33" s="233"/>
      <c r="DI33" s="233"/>
      <c r="DJ33" s="233"/>
      <c r="DK33" s="233"/>
      <c r="DL33" s="233"/>
      <c r="DM33" s="233"/>
      <c r="DN33" s="233"/>
      <c r="DO33" s="233"/>
      <c r="DP33" s="233"/>
      <c r="DQ33" s="233"/>
      <c r="DR33" s="233"/>
      <c r="DS33" s="233"/>
      <c r="DT33" s="233"/>
      <c r="DU33" s="233"/>
      <c r="DV33" s="233"/>
      <c r="DW33" s="233"/>
      <c r="DX33" s="233"/>
      <c r="DY33" s="233"/>
      <c r="DZ33" s="233"/>
      <c r="EA33" s="233"/>
      <c r="EB33" s="233"/>
      <c r="EC33" s="233"/>
      <c r="ED33" s="233"/>
      <c r="EE33" s="233"/>
      <c r="EF33" s="233"/>
      <c r="EG33" s="233"/>
      <c r="EH33" s="233"/>
      <c r="EI33" s="233"/>
      <c r="EJ33" s="233"/>
      <c r="EK33" s="233"/>
      <c r="EL33" s="233"/>
      <c r="EM33" s="233"/>
      <c r="EN33" s="233"/>
      <c r="EO33" s="233"/>
      <c r="EP33" s="233"/>
      <c r="EQ33" s="233"/>
      <c r="ER33" s="233"/>
      <c r="ES33" s="233"/>
      <c r="ET33" s="233"/>
      <c r="EU33" s="233"/>
      <c r="EV33" s="233"/>
      <c r="EW33" s="233"/>
      <c r="EX33" s="233"/>
      <c r="EY33" s="233"/>
      <c r="EZ33" s="233"/>
      <c r="FA33" s="233"/>
      <c r="FB33" s="233"/>
      <c r="FC33" s="233"/>
      <c r="FD33" s="233"/>
      <c r="FE33" s="233"/>
      <c r="FF33" s="233"/>
      <c r="FG33" s="233"/>
      <c r="FH33" s="233"/>
      <c r="FI33" s="233"/>
      <c r="FJ33" s="233"/>
      <c r="FK33" s="233"/>
      <c r="FL33" s="233"/>
      <c r="FM33" s="233"/>
      <c r="FN33" s="233"/>
      <c r="FO33" s="233"/>
      <c r="FP33" s="233"/>
      <c r="FQ33" s="233"/>
      <c r="FR33" s="233"/>
      <c r="FS33" s="233"/>
      <c r="FT33" s="233"/>
      <c r="FU33" s="233"/>
      <c r="FV33" s="233"/>
      <c r="FW33" s="233"/>
      <c r="FX33" s="233"/>
      <c r="FY33" s="233"/>
      <c r="FZ33" s="233"/>
      <c r="GA33" s="233"/>
      <c r="GB33" s="233"/>
      <c r="GC33" s="233"/>
      <c r="GD33" s="233"/>
      <c r="GE33" s="233"/>
      <c r="GF33" s="233"/>
      <c r="GG33" s="233"/>
      <c r="GH33" s="233"/>
      <c r="GI33" s="233"/>
      <c r="GJ33" s="233"/>
      <c r="GK33" s="233"/>
      <c r="GL33" s="233"/>
      <c r="GM33" s="233"/>
      <c r="GN33" s="233"/>
      <c r="GO33" s="233"/>
      <c r="GP33" s="233"/>
      <c r="GQ33" s="233"/>
      <c r="GR33" s="233"/>
      <c r="GS33" s="233"/>
      <c r="GT33" s="233"/>
      <c r="GU33" s="233"/>
      <c r="GV33" s="233"/>
      <c r="GW33" s="233"/>
      <c r="GX33" s="233"/>
      <c r="GY33" s="233"/>
      <c r="GZ33" s="233"/>
      <c r="HA33" s="233"/>
      <c r="HB33" s="233"/>
      <c r="HC33" s="233"/>
      <c r="HD33" s="233"/>
      <c r="HE33" s="233"/>
      <c r="HF33" s="233"/>
      <c r="HG33" s="233"/>
      <c r="HH33" s="233"/>
      <c r="HI33" s="233"/>
      <c r="HJ33" s="233"/>
      <c r="HK33" s="233"/>
      <c r="HL33" s="233"/>
      <c r="HM33" s="233"/>
      <c r="HN33" s="233"/>
      <c r="HO33" s="233"/>
      <c r="HP33" s="233"/>
      <c r="HQ33" s="233"/>
      <c r="HR33" s="233"/>
      <c r="HS33" s="233"/>
      <c r="HT33" s="233"/>
      <c r="HU33" s="233"/>
      <c r="HV33" s="233"/>
      <c r="HW33" s="233"/>
      <c r="HX33" s="233"/>
      <c r="HY33" s="233"/>
      <c r="HZ33" s="233"/>
      <c r="IA33" s="233"/>
      <c r="IB33" s="233"/>
      <c r="IC33" s="233"/>
      <c r="ID33" s="233"/>
      <c r="IE33" s="233"/>
      <c r="IF33" s="233"/>
      <c r="IG33" s="233"/>
      <c r="IH33" s="233"/>
      <c r="II33" s="233"/>
      <c r="IJ33" s="233"/>
      <c r="IK33" s="233"/>
      <c r="IL33" s="233"/>
      <c r="IM33" s="233"/>
      <c r="IN33" s="233"/>
      <c r="IO33" s="233"/>
      <c r="IP33" s="233"/>
      <c r="IQ33" s="233"/>
      <c r="IR33" s="233"/>
      <c r="IS33" s="233"/>
      <c r="IT33" s="233"/>
      <c r="IU33" s="233"/>
      <c r="IV33" s="233"/>
    </row>
    <row r="34" spans="1:256">
      <c r="A34" s="238" t="s">
        <v>1327</v>
      </c>
      <c r="B34" s="166">
        <v>0</v>
      </c>
      <c r="C34" s="166">
        <f>IFERROR(VLOOKUP(A34,'[1]L08'!$B$7:$C$74,2,FALSE),0)</f>
        <v>0</v>
      </c>
      <c r="D34" s="239"/>
      <c r="E34" s="166"/>
      <c r="F34" s="239"/>
      <c r="G34" s="233"/>
      <c r="H34" s="233"/>
      <c r="I34" s="233"/>
      <c r="J34" s="233"/>
      <c r="K34" s="233"/>
      <c r="L34" s="233"/>
      <c r="M34" s="233"/>
      <c r="N34" s="233"/>
      <c r="O34" s="233"/>
      <c r="P34" s="233"/>
      <c r="Q34" s="233"/>
      <c r="R34" s="233"/>
      <c r="S34" s="233"/>
      <c r="T34" s="233"/>
      <c r="U34" s="233"/>
      <c r="V34" s="233"/>
      <c r="W34" s="233"/>
      <c r="X34" s="233"/>
      <c r="Y34" s="233"/>
      <c r="Z34" s="233"/>
      <c r="AA34" s="233"/>
      <c r="AB34" s="233"/>
      <c r="AC34" s="233"/>
      <c r="AD34" s="233"/>
      <c r="AE34" s="233"/>
      <c r="AF34" s="233"/>
      <c r="AG34" s="233"/>
      <c r="AH34" s="233"/>
      <c r="AI34" s="233"/>
      <c r="AJ34" s="233"/>
      <c r="AK34" s="233"/>
      <c r="AL34" s="233"/>
      <c r="AM34" s="233"/>
      <c r="AN34" s="233"/>
      <c r="AO34" s="233"/>
      <c r="AP34" s="233"/>
      <c r="AQ34" s="233"/>
      <c r="AR34" s="233"/>
      <c r="AS34" s="233"/>
      <c r="AT34" s="233"/>
      <c r="AU34" s="233"/>
      <c r="AV34" s="233"/>
      <c r="AW34" s="233"/>
      <c r="AX34" s="233"/>
      <c r="AY34" s="233"/>
      <c r="AZ34" s="233"/>
      <c r="BA34" s="233"/>
      <c r="BB34" s="233"/>
      <c r="BC34" s="233"/>
      <c r="BD34" s="233"/>
      <c r="BE34" s="233"/>
      <c r="BF34" s="233"/>
      <c r="BG34" s="233"/>
      <c r="BH34" s="233"/>
      <c r="BI34" s="233"/>
      <c r="BJ34" s="233"/>
      <c r="BK34" s="233"/>
      <c r="BL34" s="233"/>
      <c r="BM34" s="233"/>
      <c r="BN34" s="233"/>
      <c r="BO34" s="233"/>
      <c r="BP34" s="233"/>
      <c r="BQ34" s="233"/>
      <c r="BR34" s="233"/>
      <c r="BS34" s="233"/>
      <c r="BT34" s="233"/>
      <c r="BU34" s="233"/>
      <c r="BV34" s="233"/>
      <c r="BW34" s="233"/>
      <c r="BX34" s="233"/>
      <c r="BY34" s="233"/>
      <c r="BZ34" s="233"/>
      <c r="CA34" s="233"/>
      <c r="CB34" s="233"/>
      <c r="CC34" s="233"/>
      <c r="CD34" s="233"/>
      <c r="CE34" s="233"/>
      <c r="CF34" s="233"/>
      <c r="CG34" s="233"/>
      <c r="CH34" s="233"/>
      <c r="CI34" s="233"/>
      <c r="CJ34" s="233"/>
      <c r="CK34" s="233"/>
      <c r="CL34" s="233"/>
      <c r="CM34" s="233"/>
      <c r="CN34" s="233"/>
      <c r="CO34" s="233"/>
      <c r="CP34" s="233"/>
      <c r="CQ34" s="233"/>
      <c r="CR34" s="233"/>
      <c r="CS34" s="233"/>
      <c r="CT34" s="233"/>
      <c r="CU34" s="233"/>
      <c r="CV34" s="233"/>
      <c r="CW34" s="233"/>
      <c r="CX34" s="233"/>
      <c r="CY34" s="233"/>
      <c r="CZ34" s="233"/>
      <c r="DA34" s="233"/>
      <c r="DB34" s="233"/>
      <c r="DC34" s="233"/>
      <c r="DD34" s="233"/>
      <c r="DE34" s="233"/>
      <c r="DF34" s="233"/>
      <c r="DG34" s="233"/>
      <c r="DH34" s="233"/>
      <c r="DI34" s="233"/>
      <c r="DJ34" s="233"/>
      <c r="DK34" s="233"/>
      <c r="DL34" s="233"/>
      <c r="DM34" s="233"/>
      <c r="DN34" s="233"/>
      <c r="DO34" s="233"/>
      <c r="DP34" s="233"/>
      <c r="DQ34" s="233"/>
      <c r="DR34" s="233"/>
      <c r="DS34" s="233"/>
      <c r="DT34" s="233"/>
      <c r="DU34" s="233"/>
      <c r="DV34" s="233"/>
      <c r="DW34" s="233"/>
      <c r="DX34" s="233"/>
      <c r="DY34" s="233"/>
      <c r="DZ34" s="233"/>
      <c r="EA34" s="233"/>
      <c r="EB34" s="233"/>
      <c r="EC34" s="233"/>
      <c r="ED34" s="233"/>
      <c r="EE34" s="233"/>
      <c r="EF34" s="233"/>
      <c r="EG34" s="233"/>
      <c r="EH34" s="233"/>
      <c r="EI34" s="233"/>
      <c r="EJ34" s="233"/>
      <c r="EK34" s="233"/>
      <c r="EL34" s="233"/>
      <c r="EM34" s="233"/>
      <c r="EN34" s="233"/>
      <c r="EO34" s="233"/>
      <c r="EP34" s="233"/>
      <c r="EQ34" s="233"/>
      <c r="ER34" s="233"/>
      <c r="ES34" s="233"/>
      <c r="ET34" s="233"/>
      <c r="EU34" s="233"/>
      <c r="EV34" s="233"/>
      <c r="EW34" s="233"/>
      <c r="EX34" s="233"/>
      <c r="EY34" s="233"/>
      <c r="EZ34" s="233"/>
      <c r="FA34" s="233"/>
      <c r="FB34" s="233"/>
      <c r="FC34" s="233"/>
      <c r="FD34" s="233"/>
      <c r="FE34" s="233"/>
      <c r="FF34" s="233"/>
      <c r="FG34" s="233"/>
      <c r="FH34" s="233"/>
      <c r="FI34" s="233"/>
      <c r="FJ34" s="233"/>
      <c r="FK34" s="233"/>
      <c r="FL34" s="233"/>
      <c r="FM34" s="233"/>
      <c r="FN34" s="233"/>
      <c r="FO34" s="233"/>
      <c r="FP34" s="233"/>
      <c r="FQ34" s="233"/>
      <c r="FR34" s="233"/>
      <c r="FS34" s="233"/>
      <c r="FT34" s="233"/>
      <c r="FU34" s="233"/>
      <c r="FV34" s="233"/>
      <c r="FW34" s="233"/>
      <c r="FX34" s="233"/>
      <c r="FY34" s="233"/>
      <c r="FZ34" s="233"/>
      <c r="GA34" s="233"/>
      <c r="GB34" s="233"/>
      <c r="GC34" s="233"/>
      <c r="GD34" s="233"/>
      <c r="GE34" s="233"/>
      <c r="GF34" s="233"/>
      <c r="GG34" s="233"/>
      <c r="GH34" s="233"/>
      <c r="GI34" s="233"/>
      <c r="GJ34" s="233"/>
      <c r="GK34" s="233"/>
      <c r="GL34" s="233"/>
      <c r="GM34" s="233"/>
      <c r="GN34" s="233"/>
      <c r="GO34" s="233"/>
      <c r="GP34" s="233"/>
      <c r="GQ34" s="233"/>
      <c r="GR34" s="233"/>
      <c r="GS34" s="233"/>
      <c r="GT34" s="233"/>
      <c r="GU34" s="233"/>
      <c r="GV34" s="233"/>
      <c r="GW34" s="233"/>
      <c r="GX34" s="233"/>
      <c r="GY34" s="233"/>
      <c r="GZ34" s="233"/>
      <c r="HA34" s="233"/>
      <c r="HB34" s="233"/>
      <c r="HC34" s="233"/>
      <c r="HD34" s="233"/>
      <c r="HE34" s="233"/>
      <c r="HF34" s="233"/>
      <c r="HG34" s="233"/>
      <c r="HH34" s="233"/>
      <c r="HI34" s="233"/>
      <c r="HJ34" s="233"/>
      <c r="HK34" s="233"/>
      <c r="HL34" s="233"/>
      <c r="HM34" s="233"/>
      <c r="HN34" s="233"/>
      <c r="HO34" s="233"/>
      <c r="HP34" s="233"/>
      <c r="HQ34" s="233"/>
      <c r="HR34" s="233"/>
      <c r="HS34" s="233"/>
      <c r="HT34" s="233"/>
      <c r="HU34" s="233"/>
      <c r="HV34" s="233"/>
      <c r="HW34" s="233"/>
      <c r="HX34" s="233"/>
      <c r="HY34" s="233"/>
      <c r="HZ34" s="233"/>
      <c r="IA34" s="233"/>
      <c r="IB34" s="233"/>
      <c r="IC34" s="233"/>
      <c r="ID34" s="233"/>
      <c r="IE34" s="233"/>
      <c r="IF34" s="233"/>
      <c r="IG34" s="233"/>
      <c r="IH34" s="233"/>
      <c r="II34" s="233"/>
      <c r="IJ34" s="233"/>
      <c r="IK34" s="233"/>
      <c r="IL34" s="233"/>
      <c r="IM34" s="233"/>
      <c r="IN34" s="233"/>
      <c r="IO34" s="233"/>
      <c r="IP34" s="233"/>
      <c r="IQ34" s="233"/>
      <c r="IR34" s="233"/>
      <c r="IS34" s="233"/>
      <c r="IT34" s="233"/>
      <c r="IU34" s="233"/>
      <c r="IV34" s="233"/>
    </row>
    <row r="35" spans="1:256">
      <c r="A35" s="238" t="s">
        <v>1328</v>
      </c>
      <c r="B35" s="166">
        <v>0</v>
      </c>
      <c r="C35" s="166">
        <f>IFERROR(VLOOKUP(A35,'[1]L08'!$B$7:$C$74,2,FALSE),0)</f>
        <v>0</v>
      </c>
      <c r="D35" s="239"/>
      <c r="E35" s="166"/>
      <c r="F35" s="239"/>
      <c r="G35" s="233"/>
      <c r="H35" s="233"/>
      <c r="I35" s="233"/>
      <c r="J35" s="233"/>
      <c r="K35" s="233"/>
      <c r="L35" s="233"/>
      <c r="M35" s="233"/>
      <c r="N35" s="233"/>
      <c r="O35" s="233"/>
      <c r="P35" s="233"/>
      <c r="Q35" s="233"/>
      <c r="R35" s="233"/>
      <c r="S35" s="233"/>
      <c r="T35" s="233"/>
      <c r="U35" s="233"/>
      <c r="V35" s="233"/>
      <c r="W35" s="233"/>
      <c r="X35" s="233"/>
      <c r="Y35" s="233"/>
      <c r="Z35" s="233"/>
      <c r="AA35" s="233"/>
      <c r="AB35" s="233"/>
      <c r="AC35" s="233"/>
      <c r="AD35" s="233"/>
      <c r="AE35" s="233"/>
      <c r="AF35" s="233"/>
      <c r="AG35" s="233"/>
      <c r="AH35" s="233"/>
      <c r="AI35" s="233"/>
      <c r="AJ35" s="233"/>
      <c r="AK35" s="233"/>
      <c r="AL35" s="233"/>
      <c r="AM35" s="233"/>
      <c r="AN35" s="233"/>
      <c r="AO35" s="233"/>
      <c r="AP35" s="233"/>
      <c r="AQ35" s="233"/>
      <c r="AR35" s="233"/>
      <c r="AS35" s="233"/>
      <c r="AT35" s="233"/>
      <c r="AU35" s="233"/>
      <c r="AV35" s="233"/>
      <c r="AW35" s="233"/>
      <c r="AX35" s="233"/>
      <c r="AY35" s="233"/>
      <c r="AZ35" s="233"/>
      <c r="BA35" s="233"/>
      <c r="BB35" s="233"/>
      <c r="BC35" s="233"/>
      <c r="BD35" s="233"/>
      <c r="BE35" s="233"/>
      <c r="BF35" s="233"/>
      <c r="BG35" s="233"/>
      <c r="BH35" s="233"/>
      <c r="BI35" s="233"/>
      <c r="BJ35" s="233"/>
      <c r="BK35" s="233"/>
      <c r="BL35" s="233"/>
      <c r="BM35" s="233"/>
      <c r="BN35" s="233"/>
      <c r="BO35" s="233"/>
      <c r="BP35" s="233"/>
      <c r="BQ35" s="233"/>
      <c r="BR35" s="233"/>
      <c r="BS35" s="233"/>
      <c r="BT35" s="233"/>
      <c r="BU35" s="233"/>
      <c r="BV35" s="233"/>
      <c r="BW35" s="233"/>
      <c r="BX35" s="233"/>
      <c r="BY35" s="233"/>
      <c r="BZ35" s="233"/>
      <c r="CA35" s="233"/>
      <c r="CB35" s="233"/>
      <c r="CC35" s="233"/>
      <c r="CD35" s="233"/>
      <c r="CE35" s="233"/>
      <c r="CF35" s="233"/>
      <c r="CG35" s="233"/>
      <c r="CH35" s="233"/>
      <c r="CI35" s="233"/>
      <c r="CJ35" s="233"/>
      <c r="CK35" s="233"/>
      <c r="CL35" s="233"/>
      <c r="CM35" s="233"/>
      <c r="CN35" s="233"/>
      <c r="CO35" s="233"/>
      <c r="CP35" s="233"/>
      <c r="CQ35" s="233"/>
      <c r="CR35" s="233"/>
      <c r="CS35" s="233"/>
      <c r="CT35" s="233"/>
      <c r="CU35" s="233"/>
      <c r="CV35" s="233"/>
      <c r="CW35" s="233"/>
      <c r="CX35" s="233"/>
      <c r="CY35" s="233"/>
      <c r="CZ35" s="233"/>
      <c r="DA35" s="233"/>
      <c r="DB35" s="233"/>
      <c r="DC35" s="233"/>
      <c r="DD35" s="233"/>
      <c r="DE35" s="233"/>
      <c r="DF35" s="233"/>
      <c r="DG35" s="233"/>
      <c r="DH35" s="233"/>
      <c r="DI35" s="233"/>
      <c r="DJ35" s="233"/>
      <c r="DK35" s="233"/>
      <c r="DL35" s="233"/>
      <c r="DM35" s="233"/>
      <c r="DN35" s="233"/>
      <c r="DO35" s="233"/>
      <c r="DP35" s="233"/>
      <c r="DQ35" s="233"/>
      <c r="DR35" s="233"/>
      <c r="DS35" s="233"/>
      <c r="DT35" s="233"/>
      <c r="DU35" s="233"/>
      <c r="DV35" s="233"/>
      <c r="DW35" s="233"/>
      <c r="DX35" s="233"/>
      <c r="DY35" s="233"/>
      <c r="DZ35" s="233"/>
      <c r="EA35" s="233"/>
      <c r="EB35" s="233"/>
      <c r="EC35" s="233"/>
      <c r="ED35" s="233"/>
      <c r="EE35" s="233"/>
      <c r="EF35" s="233"/>
      <c r="EG35" s="233"/>
      <c r="EH35" s="233"/>
      <c r="EI35" s="233"/>
      <c r="EJ35" s="233"/>
      <c r="EK35" s="233"/>
      <c r="EL35" s="233"/>
      <c r="EM35" s="233"/>
      <c r="EN35" s="233"/>
      <c r="EO35" s="233"/>
      <c r="EP35" s="233"/>
      <c r="EQ35" s="233"/>
      <c r="ER35" s="233"/>
      <c r="ES35" s="233"/>
      <c r="ET35" s="233"/>
      <c r="EU35" s="233"/>
      <c r="EV35" s="233"/>
      <c r="EW35" s="233"/>
      <c r="EX35" s="233"/>
      <c r="EY35" s="233"/>
      <c r="EZ35" s="233"/>
      <c r="FA35" s="233"/>
      <c r="FB35" s="233"/>
      <c r="FC35" s="233"/>
      <c r="FD35" s="233"/>
      <c r="FE35" s="233"/>
      <c r="FF35" s="233"/>
      <c r="FG35" s="233"/>
      <c r="FH35" s="233"/>
      <c r="FI35" s="233"/>
      <c r="FJ35" s="233"/>
      <c r="FK35" s="233"/>
      <c r="FL35" s="233"/>
      <c r="FM35" s="233"/>
      <c r="FN35" s="233"/>
      <c r="FO35" s="233"/>
      <c r="FP35" s="233"/>
      <c r="FQ35" s="233"/>
      <c r="FR35" s="233"/>
      <c r="FS35" s="233"/>
      <c r="FT35" s="233"/>
      <c r="FU35" s="233"/>
      <c r="FV35" s="233"/>
      <c r="FW35" s="233"/>
      <c r="FX35" s="233"/>
      <c r="FY35" s="233"/>
      <c r="FZ35" s="233"/>
      <c r="GA35" s="233"/>
      <c r="GB35" s="233"/>
      <c r="GC35" s="233"/>
      <c r="GD35" s="233"/>
      <c r="GE35" s="233"/>
      <c r="GF35" s="233"/>
      <c r="GG35" s="233"/>
      <c r="GH35" s="233"/>
      <c r="GI35" s="233"/>
      <c r="GJ35" s="233"/>
      <c r="GK35" s="233"/>
      <c r="GL35" s="233"/>
      <c r="GM35" s="233"/>
      <c r="GN35" s="233"/>
      <c r="GO35" s="233"/>
      <c r="GP35" s="233"/>
      <c r="GQ35" s="233"/>
      <c r="GR35" s="233"/>
      <c r="GS35" s="233"/>
      <c r="GT35" s="233"/>
      <c r="GU35" s="233"/>
      <c r="GV35" s="233"/>
      <c r="GW35" s="233"/>
      <c r="GX35" s="233"/>
      <c r="GY35" s="233"/>
      <c r="GZ35" s="233"/>
      <c r="HA35" s="233"/>
      <c r="HB35" s="233"/>
      <c r="HC35" s="233"/>
      <c r="HD35" s="233"/>
      <c r="HE35" s="233"/>
      <c r="HF35" s="233"/>
      <c r="HG35" s="233"/>
      <c r="HH35" s="233"/>
      <c r="HI35" s="233"/>
      <c r="HJ35" s="233"/>
      <c r="HK35" s="233"/>
      <c r="HL35" s="233"/>
      <c r="HM35" s="233"/>
      <c r="HN35" s="233"/>
      <c r="HO35" s="233"/>
      <c r="HP35" s="233"/>
      <c r="HQ35" s="233"/>
      <c r="HR35" s="233"/>
      <c r="HS35" s="233"/>
      <c r="HT35" s="233"/>
      <c r="HU35" s="233"/>
      <c r="HV35" s="233"/>
      <c r="HW35" s="233"/>
      <c r="HX35" s="233"/>
      <c r="HY35" s="233"/>
      <c r="HZ35" s="233"/>
      <c r="IA35" s="233"/>
      <c r="IB35" s="233"/>
      <c r="IC35" s="233"/>
      <c r="ID35" s="233"/>
      <c r="IE35" s="233"/>
      <c r="IF35" s="233"/>
      <c r="IG35" s="233"/>
      <c r="IH35" s="233"/>
      <c r="II35" s="233"/>
      <c r="IJ35" s="233"/>
      <c r="IK35" s="233"/>
      <c r="IL35" s="233"/>
      <c r="IM35" s="233"/>
      <c r="IN35" s="233"/>
      <c r="IO35" s="233"/>
      <c r="IP35" s="233"/>
      <c r="IQ35" s="233"/>
      <c r="IR35" s="233"/>
      <c r="IS35" s="233"/>
      <c r="IT35" s="233"/>
      <c r="IU35" s="233"/>
      <c r="IV35" s="233"/>
    </row>
    <row r="36" spans="1:256">
      <c r="A36" s="238" t="s">
        <v>1329</v>
      </c>
      <c r="B36" s="166">
        <v>0</v>
      </c>
      <c r="C36" s="166">
        <f>IFERROR(VLOOKUP(A36,'[1]L08'!$B$7:$C$74,2,FALSE),0)</f>
        <v>0</v>
      </c>
      <c r="D36" s="239"/>
      <c r="E36" s="166"/>
      <c r="F36" s="239"/>
      <c r="G36" s="233"/>
      <c r="H36" s="233"/>
      <c r="I36" s="233"/>
      <c r="J36" s="233"/>
      <c r="K36" s="233"/>
      <c r="L36" s="233"/>
      <c r="M36" s="233"/>
      <c r="N36" s="233"/>
      <c r="O36" s="233"/>
      <c r="P36" s="233"/>
      <c r="Q36" s="233"/>
      <c r="R36" s="233"/>
      <c r="S36" s="233"/>
      <c r="T36" s="233"/>
      <c r="U36" s="233"/>
      <c r="V36" s="233"/>
      <c r="W36" s="233"/>
      <c r="X36" s="233"/>
      <c r="Y36" s="233"/>
      <c r="Z36" s="233"/>
      <c r="AA36" s="233"/>
      <c r="AB36" s="233"/>
      <c r="AC36" s="233"/>
      <c r="AD36" s="233"/>
      <c r="AE36" s="233"/>
      <c r="AF36" s="233"/>
      <c r="AG36" s="233"/>
      <c r="AH36" s="233"/>
      <c r="AI36" s="233"/>
      <c r="AJ36" s="233"/>
      <c r="AK36" s="233"/>
      <c r="AL36" s="233"/>
      <c r="AM36" s="233"/>
      <c r="AN36" s="233"/>
      <c r="AO36" s="233"/>
      <c r="AP36" s="233"/>
      <c r="AQ36" s="233"/>
      <c r="AR36" s="233"/>
      <c r="AS36" s="233"/>
      <c r="AT36" s="233"/>
      <c r="AU36" s="233"/>
      <c r="AV36" s="233"/>
      <c r="AW36" s="233"/>
      <c r="AX36" s="233"/>
      <c r="AY36" s="233"/>
      <c r="AZ36" s="233"/>
      <c r="BA36" s="233"/>
      <c r="BB36" s="233"/>
      <c r="BC36" s="233"/>
      <c r="BD36" s="233"/>
      <c r="BE36" s="233"/>
      <c r="BF36" s="233"/>
      <c r="BG36" s="233"/>
      <c r="BH36" s="233"/>
      <c r="BI36" s="233"/>
      <c r="BJ36" s="233"/>
      <c r="BK36" s="233"/>
      <c r="BL36" s="233"/>
      <c r="BM36" s="233"/>
      <c r="BN36" s="233"/>
      <c r="BO36" s="233"/>
      <c r="BP36" s="233"/>
      <c r="BQ36" s="233"/>
      <c r="BR36" s="233"/>
      <c r="BS36" s="233"/>
      <c r="BT36" s="233"/>
      <c r="BU36" s="233"/>
      <c r="BV36" s="233"/>
      <c r="BW36" s="233"/>
      <c r="BX36" s="233"/>
      <c r="BY36" s="233"/>
      <c r="BZ36" s="233"/>
      <c r="CA36" s="233"/>
      <c r="CB36" s="233"/>
      <c r="CC36" s="233"/>
      <c r="CD36" s="233"/>
      <c r="CE36" s="233"/>
      <c r="CF36" s="233"/>
      <c r="CG36" s="233"/>
      <c r="CH36" s="233"/>
      <c r="CI36" s="233"/>
      <c r="CJ36" s="233"/>
      <c r="CK36" s="233"/>
      <c r="CL36" s="233"/>
      <c r="CM36" s="233"/>
      <c r="CN36" s="233"/>
      <c r="CO36" s="233"/>
      <c r="CP36" s="233"/>
      <c r="CQ36" s="233"/>
      <c r="CR36" s="233"/>
      <c r="CS36" s="233"/>
      <c r="CT36" s="233"/>
      <c r="CU36" s="233"/>
      <c r="CV36" s="233"/>
      <c r="CW36" s="233"/>
      <c r="CX36" s="233"/>
      <c r="CY36" s="233"/>
      <c r="CZ36" s="233"/>
      <c r="DA36" s="233"/>
      <c r="DB36" s="233"/>
      <c r="DC36" s="233"/>
      <c r="DD36" s="233"/>
      <c r="DE36" s="233"/>
      <c r="DF36" s="233"/>
      <c r="DG36" s="233"/>
      <c r="DH36" s="233"/>
      <c r="DI36" s="233"/>
      <c r="DJ36" s="233"/>
      <c r="DK36" s="233"/>
      <c r="DL36" s="233"/>
      <c r="DM36" s="233"/>
      <c r="DN36" s="233"/>
      <c r="DO36" s="233"/>
      <c r="DP36" s="233"/>
      <c r="DQ36" s="233"/>
      <c r="DR36" s="233"/>
      <c r="DS36" s="233"/>
      <c r="DT36" s="233"/>
      <c r="DU36" s="233"/>
      <c r="DV36" s="233"/>
      <c r="DW36" s="233"/>
      <c r="DX36" s="233"/>
      <c r="DY36" s="233"/>
      <c r="DZ36" s="233"/>
      <c r="EA36" s="233"/>
      <c r="EB36" s="233"/>
      <c r="EC36" s="233"/>
      <c r="ED36" s="233"/>
      <c r="EE36" s="233"/>
      <c r="EF36" s="233"/>
      <c r="EG36" s="233"/>
      <c r="EH36" s="233"/>
      <c r="EI36" s="233"/>
      <c r="EJ36" s="233"/>
      <c r="EK36" s="233"/>
      <c r="EL36" s="233"/>
      <c r="EM36" s="233"/>
      <c r="EN36" s="233"/>
      <c r="EO36" s="233"/>
      <c r="EP36" s="233"/>
      <c r="EQ36" s="233"/>
      <c r="ER36" s="233"/>
      <c r="ES36" s="233"/>
      <c r="ET36" s="233"/>
      <c r="EU36" s="233"/>
      <c r="EV36" s="233"/>
      <c r="EW36" s="233"/>
      <c r="EX36" s="233"/>
      <c r="EY36" s="233"/>
      <c r="EZ36" s="233"/>
      <c r="FA36" s="233"/>
      <c r="FB36" s="233"/>
      <c r="FC36" s="233"/>
      <c r="FD36" s="233"/>
      <c r="FE36" s="233"/>
      <c r="FF36" s="233"/>
      <c r="FG36" s="233"/>
      <c r="FH36" s="233"/>
      <c r="FI36" s="233"/>
      <c r="FJ36" s="233"/>
      <c r="FK36" s="233"/>
      <c r="FL36" s="233"/>
      <c r="FM36" s="233"/>
      <c r="FN36" s="233"/>
      <c r="FO36" s="233"/>
      <c r="FP36" s="233"/>
      <c r="FQ36" s="233"/>
      <c r="FR36" s="233"/>
      <c r="FS36" s="233"/>
      <c r="FT36" s="233"/>
      <c r="FU36" s="233"/>
      <c r="FV36" s="233"/>
      <c r="FW36" s="233"/>
      <c r="FX36" s="233"/>
      <c r="FY36" s="233"/>
      <c r="FZ36" s="233"/>
      <c r="GA36" s="233"/>
      <c r="GB36" s="233"/>
      <c r="GC36" s="233"/>
      <c r="GD36" s="233"/>
      <c r="GE36" s="233"/>
      <c r="GF36" s="233"/>
      <c r="GG36" s="233"/>
      <c r="GH36" s="233"/>
      <c r="GI36" s="233"/>
      <c r="GJ36" s="233"/>
      <c r="GK36" s="233"/>
      <c r="GL36" s="233"/>
      <c r="GM36" s="233"/>
      <c r="GN36" s="233"/>
      <c r="GO36" s="233"/>
      <c r="GP36" s="233"/>
      <c r="GQ36" s="233"/>
      <c r="GR36" s="233"/>
      <c r="GS36" s="233"/>
      <c r="GT36" s="233"/>
      <c r="GU36" s="233"/>
      <c r="GV36" s="233"/>
      <c r="GW36" s="233"/>
      <c r="GX36" s="233"/>
      <c r="GY36" s="233"/>
      <c r="GZ36" s="233"/>
      <c r="HA36" s="233"/>
      <c r="HB36" s="233"/>
      <c r="HC36" s="233"/>
      <c r="HD36" s="233"/>
      <c r="HE36" s="233"/>
      <c r="HF36" s="233"/>
      <c r="HG36" s="233"/>
      <c r="HH36" s="233"/>
      <c r="HI36" s="233"/>
      <c r="HJ36" s="233"/>
      <c r="HK36" s="233"/>
      <c r="HL36" s="233"/>
      <c r="HM36" s="233"/>
      <c r="HN36" s="233"/>
      <c r="HO36" s="233"/>
      <c r="HP36" s="233"/>
      <c r="HQ36" s="233"/>
      <c r="HR36" s="233"/>
      <c r="HS36" s="233"/>
      <c r="HT36" s="233"/>
      <c r="HU36" s="233"/>
      <c r="HV36" s="233"/>
      <c r="HW36" s="233"/>
      <c r="HX36" s="233"/>
      <c r="HY36" s="233"/>
      <c r="HZ36" s="233"/>
      <c r="IA36" s="233"/>
      <c r="IB36" s="233"/>
      <c r="IC36" s="233"/>
      <c r="ID36" s="233"/>
      <c r="IE36" s="233"/>
      <c r="IF36" s="233"/>
      <c r="IG36" s="233"/>
      <c r="IH36" s="233"/>
      <c r="II36" s="233"/>
      <c r="IJ36" s="233"/>
      <c r="IK36" s="233"/>
      <c r="IL36" s="233"/>
      <c r="IM36" s="233"/>
      <c r="IN36" s="233"/>
      <c r="IO36" s="233"/>
      <c r="IP36" s="233"/>
      <c r="IQ36" s="233"/>
      <c r="IR36" s="233"/>
      <c r="IS36" s="233"/>
      <c r="IT36" s="233"/>
      <c r="IU36" s="233"/>
      <c r="IV36" s="233"/>
    </row>
    <row r="37" spans="1:256">
      <c r="A37" s="238" t="s">
        <v>1330</v>
      </c>
      <c r="B37" s="166">
        <v>0</v>
      </c>
      <c r="C37" s="166">
        <f>IFERROR(VLOOKUP(A37,'[1]L08'!$B$7:$C$74,2,FALSE),0)</f>
        <v>0</v>
      </c>
      <c r="D37" s="239"/>
      <c r="E37" s="166"/>
      <c r="F37" s="239"/>
      <c r="G37" s="233"/>
      <c r="H37" s="233"/>
      <c r="I37" s="233"/>
      <c r="J37" s="233"/>
      <c r="K37" s="233"/>
      <c r="L37" s="233"/>
      <c r="M37" s="233"/>
      <c r="N37" s="233"/>
      <c r="O37" s="233"/>
      <c r="P37" s="233"/>
      <c r="Q37" s="233"/>
      <c r="R37" s="233"/>
      <c r="S37" s="233"/>
      <c r="T37" s="233"/>
      <c r="U37" s="233"/>
      <c r="V37" s="233"/>
      <c r="W37" s="233"/>
      <c r="X37" s="233"/>
      <c r="Y37" s="233"/>
      <c r="Z37" s="233"/>
      <c r="AA37" s="233"/>
      <c r="AB37" s="233"/>
      <c r="AC37" s="233"/>
      <c r="AD37" s="233"/>
      <c r="AE37" s="233"/>
      <c r="AF37" s="233"/>
      <c r="AG37" s="233"/>
      <c r="AH37" s="233"/>
      <c r="AI37" s="233"/>
      <c r="AJ37" s="233"/>
      <c r="AK37" s="233"/>
      <c r="AL37" s="233"/>
      <c r="AM37" s="233"/>
      <c r="AN37" s="233"/>
      <c r="AO37" s="233"/>
      <c r="AP37" s="233"/>
      <c r="AQ37" s="233"/>
      <c r="AR37" s="233"/>
      <c r="AS37" s="233"/>
      <c r="AT37" s="233"/>
      <c r="AU37" s="233"/>
      <c r="AV37" s="233"/>
      <c r="AW37" s="233"/>
      <c r="AX37" s="233"/>
      <c r="AY37" s="233"/>
      <c r="AZ37" s="233"/>
      <c r="BA37" s="233"/>
      <c r="BB37" s="233"/>
      <c r="BC37" s="233"/>
      <c r="BD37" s="233"/>
      <c r="BE37" s="233"/>
      <c r="BF37" s="233"/>
      <c r="BG37" s="233"/>
      <c r="BH37" s="233"/>
      <c r="BI37" s="233"/>
      <c r="BJ37" s="233"/>
      <c r="BK37" s="233"/>
      <c r="BL37" s="233"/>
      <c r="BM37" s="233"/>
      <c r="BN37" s="233"/>
      <c r="BO37" s="233"/>
      <c r="BP37" s="233"/>
      <c r="BQ37" s="233"/>
      <c r="BR37" s="233"/>
      <c r="BS37" s="233"/>
      <c r="BT37" s="233"/>
      <c r="BU37" s="233"/>
      <c r="BV37" s="233"/>
      <c r="BW37" s="233"/>
      <c r="BX37" s="233"/>
      <c r="BY37" s="233"/>
      <c r="BZ37" s="233"/>
      <c r="CA37" s="233"/>
      <c r="CB37" s="233"/>
      <c r="CC37" s="233"/>
      <c r="CD37" s="233"/>
      <c r="CE37" s="233"/>
      <c r="CF37" s="233"/>
      <c r="CG37" s="233"/>
      <c r="CH37" s="233"/>
      <c r="CI37" s="233"/>
      <c r="CJ37" s="233"/>
      <c r="CK37" s="233"/>
      <c r="CL37" s="233"/>
      <c r="CM37" s="233"/>
      <c r="CN37" s="233"/>
      <c r="CO37" s="233"/>
      <c r="CP37" s="233"/>
      <c r="CQ37" s="233"/>
      <c r="CR37" s="233"/>
      <c r="CS37" s="233"/>
      <c r="CT37" s="233"/>
      <c r="CU37" s="233"/>
      <c r="CV37" s="233"/>
      <c r="CW37" s="233"/>
      <c r="CX37" s="233"/>
      <c r="CY37" s="233"/>
      <c r="CZ37" s="233"/>
      <c r="DA37" s="233"/>
      <c r="DB37" s="233"/>
      <c r="DC37" s="233"/>
      <c r="DD37" s="233"/>
      <c r="DE37" s="233"/>
      <c r="DF37" s="233"/>
      <c r="DG37" s="233"/>
      <c r="DH37" s="233"/>
      <c r="DI37" s="233"/>
      <c r="DJ37" s="233"/>
      <c r="DK37" s="233"/>
      <c r="DL37" s="233"/>
      <c r="DM37" s="233"/>
      <c r="DN37" s="233"/>
      <c r="DO37" s="233"/>
      <c r="DP37" s="233"/>
      <c r="DQ37" s="233"/>
      <c r="DR37" s="233"/>
      <c r="DS37" s="233"/>
      <c r="DT37" s="233"/>
      <c r="DU37" s="233"/>
      <c r="DV37" s="233"/>
      <c r="DW37" s="233"/>
      <c r="DX37" s="233"/>
      <c r="DY37" s="233"/>
      <c r="DZ37" s="233"/>
      <c r="EA37" s="233"/>
      <c r="EB37" s="233"/>
      <c r="EC37" s="233"/>
      <c r="ED37" s="233"/>
      <c r="EE37" s="233"/>
      <c r="EF37" s="233"/>
      <c r="EG37" s="233"/>
      <c r="EH37" s="233"/>
      <c r="EI37" s="233"/>
      <c r="EJ37" s="233"/>
      <c r="EK37" s="233"/>
      <c r="EL37" s="233"/>
      <c r="EM37" s="233"/>
      <c r="EN37" s="233"/>
      <c r="EO37" s="233"/>
      <c r="EP37" s="233"/>
      <c r="EQ37" s="233"/>
      <c r="ER37" s="233"/>
      <c r="ES37" s="233"/>
      <c r="ET37" s="233"/>
      <c r="EU37" s="233"/>
      <c r="EV37" s="233"/>
      <c r="EW37" s="233"/>
      <c r="EX37" s="233"/>
      <c r="EY37" s="233"/>
      <c r="EZ37" s="233"/>
      <c r="FA37" s="233"/>
      <c r="FB37" s="233"/>
      <c r="FC37" s="233"/>
      <c r="FD37" s="233"/>
      <c r="FE37" s="233"/>
      <c r="FF37" s="233"/>
      <c r="FG37" s="233"/>
      <c r="FH37" s="233"/>
      <c r="FI37" s="233"/>
      <c r="FJ37" s="233"/>
      <c r="FK37" s="233"/>
      <c r="FL37" s="233"/>
      <c r="FM37" s="233"/>
      <c r="FN37" s="233"/>
      <c r="FO37" s="233"/>
      <c r="FP37" s="233"/>
      <c r="FQ37" s="233"/>
      <c r="FR37" s="233"/>
      <c r="FS37" s="233"/>
      <c r="FT37" s="233"/>
      <c r="FU37" s="233"/>
      <c r="FV37" s="233"/>
      <c r="FW37" s="233"/>
      <c r="FX37" s="233"/>
      <c r="FY37" s="233"/>
      <c r="FZ37" s="233"/>
      <c r="GA37" s="233"/>
      <c r="GB37" s="233"/>
      <c r="GC37" s="233"/>
      <c r="GD37" s="233"/>
      <c r="GE37" s="233"/>
      <c r="GF37" s="233"/>
      <c r="GG37" s="233"/>
      <c r="GH37" s="233"/>
      <c r="GI37" s="233"/>
      <c r="GJ37" s="233"/>
      <c r="GK37" s="233"/>
      <c r="GL37" s="233"/>
      <c r="GM37" s="233"/>
      <c r="GN37" s="233"/>
      <c r="GO37" s="233"/>
      <c r="GP37" s="233"/>
      <c r="GQ37" s="233"/>
      <c r="GR37" s="233"/>
      <c r="GS37" s="233"/>
      <c r="GT37" s="233"/>
      <c r="GU37" s="233"/>
      <c r="GV37" s="233"/>
      <c r="GW37" s="233"/>
      <c r="GX37" s="233"/>
      <c r="GY37" s="233"/>
      <c r="GZ37" s="233"/>
      <c r="HA37" s="233"/>
      <c r="HB37" s="233"/>
      <c r="HC37" s="233"/>
      <c r="HD37" s="233"/>
      <c r="HE37" s="233"/>
      <c r="HF37" s="233"/>
      <c r="HG37" s="233"/>
      <c r="HH37" s="233"/>
      <c r="HI37" s="233"/>
      <c r="HJ37" s="233"/>
      <c r="HK37" s="233"/>
      <c r="HL37" s="233"/>
      <c r="HM37" s="233"/>
      <c r="HN37" s="233"/>
      <c r="HO37" s="233"/>
      <c r="HP37" s="233"/>
      <c r="HQ37" s="233"/>
      <c r="HR37" s="233"/>
      <c r="HS37" s="233"/>
      <c r="HT37" s="233"/>
      <c r="HU37" s="233"/>
      <c r="HV37" s="233"/>
      <c r="HW37" s="233"/>
      <c r="HX37" s="233"/>
      <c r="HY37" s="233"/>
      <c r="HZ37" s="233"/>
      <c r="IA37" s="233"/>
      <c r="IB37" s="233"/>
      <c r="IC37" s="233"/>
      <c r="ID37" s="233"/>
      <c r="IE37" s="233"/>
      <c r="IF37" s="233"/>
      <c r="IG37" s="233"/>
      <c r="IH37" s="233"/>
      <c r="II37" s="233"/>
      <c r="IJ37" s="233"/>
      <c r="IK37" s="233"/>
      <c r="IL37" s="233"/>
      <c r="IM37" s="233"/>
      <c r="IN37" s="233"/>
      <c r="IO37" s="233"/>
      <c r="IP37" s="233"/>
      <c r="IQ37" s="233"/>
      <c r="IR37" s="233"/>
      <c r="IS37" s="233"/>
      <c r="IT37" s="233"/>
      <c r="IU37" s="233"/>
      <c r="IV37" s="233"/>
    </row>
    <row r="38" spans="1:256">
      <c r="A38" s="238" t="s">
        <v>1331</v>
      </c>
      <c r="B38" s="166">
        <v>0</v>
      </c>
      <c r="C38" s="166">
        <f>IFERROR(VLOOKUP(A38,'[1]L08'!$B$7:$C$74,2,FALSE),0)</f>
        <v>0</v>
      </c>
      <c r="D38" s="239"/>
      <c r="E38" s="166"/>
      <c r="F38" s="239"/>
      <c r="G38" s="233"/>
      <c r="H38" s="233"/>
      <c r="I38" s="233"/>
      <c r="J38" s="233"/>
      <c r="K38" s="233"/>
      <c r="L38" s="233"/>
      <c r="M38" s="233"/>
      <c r="N38" s="233"/>
      <c r="O38" s="233"/>
      <c r="P38" s="233"/>
      <c r="Q38" s="233"/>
      <c r="R38" s="233"/>
      <c r="S38" s="233"/>
      <c r="T38" s="233"/>
      <c r="U38" s="233"/>
      <c r="V38" s="233"/>
      <c r="W38" s="233"/>
      <c r="X38" s="233"/>
      <c r="Y38" s="233"/>
      <c r="Z38" s="233"/>
      <c r="AA38" s="233"/>
      <c r="AB38" s="233"/>
      <c r="AC38" s="233"/>
      <c r="AD38" s="233"/>
      <c r="AE38" s="233"/>
      <c r="AF38" s="233"/>
      <c r="AG38" s="233"/>
      <c r="AH38" s="233"/>
      <c r="AI38" s="233"/>
      <c r="AJ38" s="233"/>
      <c r="AK38" s="233"/>
      <c r="AL38" s="233"/>
      <c r="AM38" s="233"/>
      <c r="AN38" s="233"/>
      <c r="AO38" s="233"/>
      <c r="AP38" s="233"/>
      <c r="AQ38" s="233"/>
      <c r="AR38" s="233"/>
      <c r="AS38" s="233"/>
      <c r="AT38" s="233"/>
      <c r="AU38" s="233"/>
      <c r="AV38" s="233"/>
      <c r="AW38" s="233"/>
      <c r="AX38" s="233"/>
      <c r="AY38" s="233"/>
      <c r="AZ38" s="233"/>
      <c r="BA38" s="233"/>
      <c r="BB38" s="233"/>
      <c r="BC38" s="233"/>
      <c r="BD38" s="233"/>
      <c r="BE38" s="233"/>
      <c r="BF38" s="233"/>
      <c r="BG38" s="233"/>
      <c r="BH38" s="233"/>
      <c r="BI38" s="233"/>
      <c r="BJ38" s="233"/>
      <c r="BK38" s="233"/>
      <c r="BL38" s="233"/>
      <c r="BM38" s="233"/>
      <c r="BN38" s="233"/>
      <c r="BO38" s="233"/>
      <c r="BP38" s="233"/>
      <c r="BQ38" s="233"/>
      <c r="BR38" s="233"/>
      <c r="BS38" s="233"/>
      <c r="BT38" s="233"/>
      <c r="BU38" s="233"/>
      <c r="BV38" s="233"/>
      <c r="BW38" s="233"/>
      <c r="BX38" s="233"/>
      <c r="BY38" s="233"/>
      <c r="BZ38" s="233"/>
      <c r="CA38" s="233"/>
      <c r="CB38" s="233"/>
      <c r="CC38" s="233"/>
      <c r="CD38" s="233"/>
      <c r="CE38" s="233"/>
      <c r="CF38" s="233"/>
      <c r="CG38" s="233"/>
      <c r="CH38" s="233"/>
      <c r="CI38" s="233"/>
      <c r="CJ38" s="233"/>
      <c r="CK38" s="233"/>
      <c r="CL38" s="233"/>
      <c r="CM38" s="233"/>
      <c r="CN38" s="233"/>
      <c r="CO38" s="233"/>
      <c r="CP38" s="233"/>
      <c r="CQ38" s="233"/>
      <c r="CR38" s="233"/>
      <c r="CS38" s="233"/>
      <c r="CT38" s="233"/>
      <c r="CU38" s="233"/>
      <c r="CV38" s="233"/>
      <c r="CW38" s="233"/>
      <c r="CX38" s="233"/>
      <c r="CY38" s="233"/>
      <c r="CZ38" s="233"/>
      <c r="DA38" s="233"/>
      <c r="DB38" s="233"/>
      <c r="DC38" s="233"/>
      <c r="DD38" s="233"/>
      <c r="DE38" s="233"/>
      <c r="DF38" s="233"/>
      <c r="DG38" s="233"/>
      <c r="DH38" s="233"/>
      <c r="DI38" s="233"/>
      <c r="DJ38" s="233"/>
      <c r="DK38" s="233"/>
      <c r="DL38" s="233"/>
      <c r="DM38" s="233"/>
      <c r="DN38" s="233"/>
      <c r="DO38" s="233"/>
      <c r="DP38" s="233"/>
      <c r="DQ38" s="233"/>
      <c r="DR38" s="233"/>
      <c r="DS38" s="233"/>
      <c r="DT38" s="233"/>
      <c r="DU38" s="233"/>
      <c r="DV38" s="233"/>
      <c r="DW38" s="233"/>
      <c r="DX38" s="233"/>
      <c r="DY38" s="233"/>
      <c r="DZ38" s="233"/>
      <c r="EA38" s="233"/>
      <c r="EB38" s="233"/>
      <c r="EC38" s="233"/>
      <c r="ED38" s="233"/>
      <c r="EE38" s="233"/>
      <c r="EF38" s="233"/>
      <c r="EG38" s="233"/>
      <c r="EH38" s="233"/>
      <c r="EI38" s="233"/>
      <c r="EJ38" s="233"/>
      <c r="EK38" s="233"/>
      <c r="EL38" s="233"/>
      <c r="EM38" s="233"/>
      <c r="EN38" s="233"/>
      <c r="EO38" s="233"/>
      <c r="EP38" s="233"/>
      <c r="EQ38" s="233"/>
      <c r="ER38" s="233"/>
      <c r="ES38" s="233"/>
      <c r="ET38" s="233"/>
      <c r="EU38" s="233"/>
      <c r="EV38" s="233"/>
      <c r="EW38" s="233"/>
      <c r="EX38" s="233"/>
      <c r="EY38" s="233"/>
      <c r="EZ38" s="233"/>
      <c r="FA38" s="233"/>
      <c r="FB38" s="233"/>
      <c r="FC38" s="233"/>
      <c r="FD38" s="233"/>
      <c r="FE38" s="233"/>
      <c r="FF38" s="233"/>
      <c r="FG38" s="233"/>
      <c r="FH38" s="233"/>
      <c r="FI38" s="233"/>
      <c r="FJ38" s="233"/>
      <c r="FK38" s="233"/>
      <c r="FL38" s="233"/>
      <c r="FM38" s="233"/>
      <c r="FN38" s="233"/>
      <c r="FO38" s="233"/>
      <c r="FP38" s="233"/>
      <c r="FQ38" s="233"/>
      <c r="FR38" s="233"/>
      <c r="FS38" s="233"/>
      <c r="FT38" s="233"/>
      <c r="FU38" s="233"/>
      <c r="FV38" s="233"/>
      <c r="FW38" s="233"/>
      <c r="FX38" s="233"/>
      <c r="FY38" s="233"/>
      <c r="FZ38" s="233"/>
      <c r="GA38" s="233"/>
      <c r="GB38" s="233"/>
      <c r="GC38" s="233"/>
      <c r="GD38" s="233"/>
      <c r="GE38" s="233"/>
      <c r="GF38" s="233"/>
      <c r="GG38" s="233"/>
      <c r="GH38" s="233"/>
      <c r="GI38" s="233"/>
      <c r="GJ38" s="233"/>
      <c r="GK38" s="233"/>
      <c r="GL38" s="233"/>
      <c r="GM38" s="233"/>
      <c r="GN38" s="233"/>
      <c r="GO38" s="233"/>
      <c r="GP38" s="233"/>
      <c r="GQ38" s="233"/>
      <c r="GR38" s="233"/>
      <c r="GS38" s="233"/>
      <c r="GT38" s="233"/>
      <c r="GU38" s="233"/>
      <c r="GV38" s="233"/>
      <c r="GW38" s="233"/>
      <c r="GX38" s="233"/>
      <c r="GY38" s="233"/>
      <c r="GZ38" s="233"/>
      <c r="HA38" s="233"/>
      <c r="HB38" s="233"/>
      <c r="HC38" s="233"/>
      <c r="HD38" s="233"/>
      <c r="HE38" s="233"/>
      <c r="HF38" s="233"/>
      <c r="HG38" s="233"/>
      <c r="HH38" s="233"/>
      <c r="HI38" s="233"/>
      <c r="HJ38" s="233"/>
      <c r="HK38" s="233"/>
      <c r="HL38" s="233"/>
      <c r="HM38" s="233"/>
      <c r="HN38" s="233"/>
      <c r="HO38" s="233"/>
      <c r="HP38" s="233"/>
      <c r="HQ38" s="233"/>
      <c r="HR38" s="233"/>
      <c r="HS38" s="233"/>
      <c r="HT38" s="233"/>
      <c r="HU38" s="233"/>
      <c r="HV38" s="233"/>
      <c r="HW38" s="233"/>
      <c r="HX38" s="233"/>
      <c r="HY38" s="233"/>
      <c r="HZ38" s="233"/>
      <c r="IA38" s="233"/>
      <c r="IB38" s="233"/>
      <c r="IC38" s="233"/>
      <c r="ID38" s="233"/>
      <c r="IE38" s="233"/>
      <c r="IF38" s="233"/>
      <c r="IG38" s="233"/>
      <c r="IH38" s="233"/>
      <c r="II38" s="233"/>
      <c r="IJ38" s="233"/>
      <c r="IK38" s="233"/>
      <c r="IL38" s="233"/>
      <c r="IM38" s="233"/>
      <c r="IN38" s="233"/>
      <c r="IO38" s="233"/>
      <c r="IP38" s="233"/>
      <c r="IQ38" s="233"/>
      <c r="IR38" s="233"/>
      <c r="IS38" s="233"/>
      <c r="IT38" s="233"/>
      <c r="IU38" s="233"/>
      <c r="IV38" s="233"/>
    </row>
    <row r="39" spans="1:256">
      <c r="A39" s="238" t="s">
        <v>1332</v>
      </c>
      <c r="B39" s="166">
        <v>0</v>
      </c>
      <c r="C39" s="166">
        <f>IFERROR(VLOOKUP(A39,'[1]L08'!$B$7:$C$74,2,FALSE),0)</f>
        <v>0</v>
      </c>
      <c r="D39" s="239"/>
      <c r="E39" s="166"/>
      <c r="F39" s="239"/>
      <c r="G39" s="233"/>
      <c r="H39" s="233"/>
      <c r="I39" s="233"/>
      <c r="J39" s="233"/>
      <c r="K39" s="233"/>
      <c r="L39" s="233"/>
      <c r="M39" s="233"/>
      <c r="N39" s="233"/>
      <c r="O39" s="233"/>
      <c r="P39" s="233"/>
      <c r="Q39" s="233"/>
      <c r="R39" s="233"/>
      <c r="S39" s="233"/>
      <c r="T39" s="233"/>
      <c r="U39" s="233"/>
      <c r="V39" s="233"/>
      <c r="W39" s="233"/>
      <c r="X39" s="233"/>
      <c r="Y39" s="233"/>
      <c r="Z39" s="233"/>
      <c r="AA39" s="233"/>
      <c r="AB39" s="233"/>
      <c r="AC39" s="233"/>
      <c r="AD39" s="233"/>
      <c r="AE39" s="233"/>
      <c r="AF39" s="233"/>
      <c r="AG39" s="233"/>
      <c r="AH39" s="233"/>
      <c r="AI39" s="233"/>
      <c r="AJ39" s="233"/>
      <c r="AK39" s="233"/>
      <c r="AL39" s="233"/>
      <c r="AM39" s="233"/>
      <c r="AN39" s="233"/>
      <c r="AO39" s="233"/>
      <c r="AP39" s="233"/>
      <c r="AQ39" s="233"/>
      <c r="AR39" s="233"/>
      <c r="AS39" s="233"/>
      <c r="AT39" s="233"/>
      <c r="AU39" s="233"/>
      <c r="AV39" s="233"/>
      <c r="AW39" s="233"/>
      <c r="AX39" s="233"/>
      <c r="AY39" s="233"/>
      <c r="AZ39" s="233"/>
      <c r="BA39" s="233"/>
      <c r="BB39" s="233"/>
      <c r="BC39" s="233"/>
      <c r="BD39" s="233"/>
      <c r="BE39" s="233"/>
      <c r="BF39" s="233"/>
      <c r="BG39" s="233"/>
      <c r="BH39" s="233"/>
      <c r="BI39" s="233"/>
      <c r="BJ39" s="233"/>
      <c r="BK39" s="233"/>
      <c r="BL39" s="233"/>
      <c r="BM39" s="233"/>
      <c r="BN39" s="233"/>
      <c r="BO39" s="233"/>
      <c r="BP39" s="233"/>
      <c r="BQ39" s="233"/>
      <c r="BR39" s="233"/>
      <c r="BS39" s="233"/>
      <c r="BT39" s="233"/>
      <c r="BU39" s="233"/>
      <c r="BV39" s="233"/>
      <c r="BW39" s="233"/>
      <c r="BX39" s="233"/>
      <c r="BY39" s="233"/>
      <c r="BZ39" s="233"/>
      <c r="CA39" s="233"/>
      <c r="CB39" s="233"/>
      <c r="CC39" s="233"/>
      <c r="CD39" s="233"/>
      <c r="CE39" s="233"/>
      <c r="CF39" s="233"/>
      <c r="CG39" s="233"/>
      <c r="CH39" s="233"/>
      <c r="CI39" s="233"/>
      <c r="CJ39" s="233"/>
      <c r="CK39" s="233"/>
      <c r="CL39" s="233"/>
      <c r="CM39" s="233"/>
      <c r="CN39" s="233"/>
      <c r="CO39" s="233"/>
      <c r="CP39" s="233"/>
      <c r="CQ39" s="233"/>
      <c r="CR39" s="233"/>
      <c r="CS39" s="233"/>
      <c r="CT39" s="233"/>
      <c r="CU39" s="233"/>
      <c r="CV39" s="233"/>
      <c r="CW39" s="233"/>
      <c r="CX39" s="233"/>
      <c r="CY39" s="233"/>
      <c r="CZ39" s="233"/>
      <c r="DA39" s="233"/>
      <c r="DB39" s="233"/>
      <c r="DC39" s="233"/>
      <c r="DD39" s="233"/>
      <c r="DE39" s="233"/>
      <c r="DF39" s="233"/>
      <c r="DG39" s="233"/>
      <c r="DH39" s="233"/>
      <c r="DI39" s="233"/>
      <c r="DJ39" s="233"/>
      <c r="DK39" s="233"/>
      <c r="DL39" s="233"/>
      <c r="DM39" s="233"/>
      <c r="DN39" s="233"/>
      <c r="DO39" s="233"/>
      <c r="DP39" s="233"/>
      <c r="DQ39" s="233"/>
      <c r="DR39" s="233"/>
      <c r="DS39" s="233"/>
      <c r="DT39" s="233"/>
      <c r="DU39" s="233"/>
      <c r="DV39" s="233"/>
      <c r="DW39" s="233"/>
      <c r="DX39" s="233"/>
      <c r="DY39" s="233"/>
      <c r="DZ39" s="233"/>
      <c r="EA39" s="233"/>
      <c r="EB39" s="233"/>
      <c r="EC39" s="233"/>
      <c r="ED39" s="233"/>
      <c r="EE39" s="233"/>
      <c r="EF39" s="233"/>
      <c r="EG39" s="233"/>
      <c r="EH39" s="233"/>
      <c r="EI39" s="233"/>
      <c r="EJ39" s="233"/>
      <c r="EK39" s="233"/>
      <c r="EL39" s="233"/>
      <c r="EM39" s="233"/>
      <c r="EN39" s="233"/>
      <c r="EO39" s="233"/>
      <c r="EP39" s="233"/>
      <c r="EQ39" s="233"/>
      <c r="ER39" s="233"/>
      <c r="ES39" s="233"/>
      <c r="ET39" s="233"/>
      <c r="EU39" s="233"/>
      <c r="EV39" s="233"/>
      <c r="EW39" s="233"/>
      <c r="EX39" s="233"/>
      <c r="EY39" s="233"/>
      <c r="EZ39" s="233"/>
      <c r="FA39" s="233"/>
      <c r="FB39" s="233"/>
      <c r="FC39" s="233"/>
      <c r="FD39" s="233"/>
      <c r="FE39" s="233"/>
      <c r="FF39" s="233"/>
      <c r="FG39" s="233"/>
      <c r="FH39" s="233"/>
      <c r="FI39" s="233"/>
      <c r="FJ39" s="233"/>
      <c r="FK39" s="233"/>
      <c r="FL39" s="233"/>
      <c r="FM39" s="233"/>
      <c r="FN39" s="233"/>
      <c r="FO39" s="233"/>
      <c r="FP39" s="233"/>
      <c r="FQ39" s="233"/>
      <c r="FR39" s="233"/>
      <c r="FS39" s="233"/>
      <c r="FT39" s="233"/>
      <c r="FU39" s="233"/>
      <c r="FV39" s="233"/>
      <c r="FW39" s="233"/>
      <c r="FX39" s="233"/>
      <c r="FY39" s="233"/>
      <c r="FZ39" s="233"/>
      <c r="GA39" s="233"/>
      <c r="GB39" s="233"/>
      <c r="GC39" s="233"/>
      <c r="GD39" s="233"/>
      <c r="GE39" s="233"/>
      <c r="GF39" s="233"/>
      <c r="GG39" s="233"/>
      <c r="GH39" s="233"/>
      <c r="GI39" s="233"/>
      <c r="GJ39" s="233"/>
      <c r="GK39" s="233"/>
      <c r="GL39" s="233"/>
      <c r="GM39" s="233"/>
      <c r="GN39" s="233"/>
      <c r="GO39" s="233"/>
      <c r="GP39" s="233"/>
      <c r="GQ39" s="233"/>
      <c r="GR39" s="233"/>
      <c r="GS39" s="233"/>
      <c r="GT39" s="233"/>
      <c r="GU39" s="233"/>
      <c r="GV39" s="233"/>
      <c r="GW39" s="233"/>
      <c r="GX39" s="233"/>
      <c r="GY39" s="233"/>
      <c r="GZ39" s="233"/>
      <c r="HA39" s="233"/>
      <c r="HB39" s="233"/>
      <c r="HC39" s="233"/>
      <c r="HD39" s="233"/>
      <c r="HE39" s="233"/>
      <c r="HF39" s="233"/>
      <c r="HG39" s="233"/>
      <c r="HH39" s="233"/>
      <c r="HI39" s="233"/>
      <c r="HJ39" s="233"/>
      <c r="HK39" s="233"/>
      <c r="HL39" s="233"/>
      <c r="HM39" s="233"/>
      <c r="HN39" s="233"/>
      <c r="HO39" s="233"/>
      <c r="HP39" s="233"/>
      <c r="HQ39" s="233"/>
      <c r="HR39" s="233"/>
      <c r="HS39" s="233"/>
      <c r="HT39" s="233"/>
      <c r="HU39" s="233"/>
      <c r="HV39" s="233"/>
      <c r="HW39" s="233"/>
      <c r="HX39" s="233"/>
      <c r="HY39" s="233"/>
      <c r="HZ39" s="233"/>
      <c r="IA39" s="233"/>
      <c r="IB39" s="233"/>
      <c r="IC39" s="233"/>
      <c r="ID39" s="233"/>
      <c r="IE39" s="233"/>
      <c r="IF39" s="233"/>
      <c r="IG39" s="233"/>
      <c r="IH39" s="233"/>
      <c r="II39" s="233"/>
      <c r="IJ39" s="233"/>
      <c r="IK39" s="233"/>
      <c r="IL39" s="233"/>
      <c r="IM39" s="233"/>
      <c r="IN39" s="233"/>
      <c r="IO39" s="233"/>
      <c r="IP39" s="233"/>
      <c r="IQ39" s="233"/>
      <c r="IR39" s="233"/>
      <c r="IS39" s="233"/>
      <c r="IT39" s="233"/>
      <c r="IU39" s="233"/>
      <c r="IV39" s="233"/>
    </row>
    <row r="40" spans="1:256">
      <c r="A40" s="238" t="s">
        <v>1333</v>
      </c>
      <c r="B40" s="166">
        <v>0</v>
      </c>
      <c r="C40" s="166">
        <f>IFERROR(VLOOKUP(A40,'[1]L08'!$B$7:$C$74,2,FALSE),0)</f>
        <v>0</v>
      </c>
      <c r="D40" s="239"/>
      <c r="E40" s="166"/>
      <c r="F40" s="239"/>
      <c r="G40" s="233"/>
      <c r="H40" s="233"/>
      <c r="I40" s="233"/>
      <c r="J40" s="233"/>
      <c r="K40" s="233"/>
      <c r="L40" s="233"/>
      <c r="M40" s="233"/>
      <c r="N40" s="233"/>
      <c r="O40" s="233"/>
      <c r="P40" s="233"/>
      <c r="Q40" s="233"/>
      <c r="R40" s="233"/>
      <c r="S40" s="233"/>
      <c r="T40" s="233"/>
      <c r="U40" s="233"/>
      <c r="V40" s="233"/>
      <c r="W40" s="233"/>
      <c r="X40" s="233"/>
      <c r="Y40" s="233"/>
      <c r="Z40" s="233"/>
      <c r="AA40" s="233"/>
      <c r="AB40" s="233"/>
      <c r="AC40" s="233"/>
      <c r="AD40" s="233"/>
      <c r="AE40" s="233"/>
      <c r="AF40" s="233"/>
      <c r="AG40" s="233"/>
      <c r="AH40" s="233"/>
      <c r="AI40" s="233"/>
      <c r="AJ40" s="233"/>
      <c r="AK40" s="233"/>
      <c r="AL40" s="233"/>
      <c r="AM40" s="233"/>
      <c r="AN40" s="233"/>
      <c r="AO40" s="233"/>
      <c r="AP40" s="233"/>
      <c r="AQ40" s="233"/>
      <c r="AR40" s="233"/>
      <c r="AS40" s="233"/>
      <c r="AT40" s="233"/>
      <c r="AU40" s="233"/>
      <c r="AV40" s="233"/>
      <c r="AW40" s="233"/>
      <c r="AX40" s="233"/>
      <c r="AY40" s="233"/>
      <c r="AZ40" s="233"/>
      <c r="BA40" s="233"/>
      <c r="BB40" s="233"/>
      <c r="BC40" s="233"/>
      <c r="BD40" s="233"/>
      <c r="BE40" s="233"/>
      <c r="BF40" s="233"/>
      <c r="BG40" s="233"/>
      <c r="BH40" s="233"/>
      <c r="BI40" s="233"/>
      <c r="BJ40" s="233"/>
      <c r="BK40" s="233"/>
      <c r="BL40" s="233"/>
      <c r="BM40" s="233"/>
      <c r="BN40" s="233"/>
      <c r="BO40" s="233"/>
      <c r="BP40" s="233"/>
      <c r="BQ40" s="233"/>
      <c r="BR40" s="233"/>
      <c r="BS40" s="233"/>
      <c r="BT40" s="233"/>
      <c r="BU40" s="233"/>
      <c r="BV40" s="233"/>
      <c r="BW40" s="233"/>
      <c r="BX40" s="233"/>
      <c r="BY40" s="233"/>
      <c r="BZ40" s="233"/>
      <c r="CA40" s="233"/>
      <c r="CB40" s="233"/>
      <c r="CC40" s="233"/>
      <c r="CD40" s="233"/>
      <c r="CE40" s="233"/>
      <c r="CF40" s="233"/>
      <c r="CG40" s="233"/>
      <c r="CH40" s="233"/>
      <c r="CI40" s="233"/>
      <c r="CJ40" s="233"/>
      <c r="CK40" s="233"/>
      <c r="CL40" s="233"/>
      <c r="CM40" s="233"/>
      <c r="CN40" s="233"/>
      <c r="CO40" s="233"/>
      <c r="CP40" s="233"/>
      <c r="CQ40" s="233"/>
      <c r="CR40" s="233"/>
      <c r="CS40" s="233"/>
      <c r="CT40" s="233"/>
      <c r="CU40" s="233"/>
      <c r="CV40" s="233"/>
      <c r="CW40" s="233"/>
      <c r="CX40" s="233"/>
      <c r="CY40" s="233"/>
      <c r="CZ40" s="233"/>
      <c r="DA40" s="233"/>
      <c r="DB40" s="233"/>
      <c r="DC40" s="233"/>
      <c r="DD40" s="233"/>
      <c r="DE40" s="233"/>
      <c r="DF40" s="233"/>
      <c r="DG40" s="233"/>
      <c r="DH40" s="233"/>
      <c r="DI40" s="233"/>
      <c r="DJ40" s="233"/>
      <c r="DK40" s="233"/>
      <c r="DL40" s="233"/>
      <c r="DM40" s="233"/>
      <c r="DN40" s="233"/>
      <c r="DO40" s="233"/>
      <c r="DP40" s="233"/>
      <c r="DQ40" s="233"/>
      <c r="DR40" s="233"/>
      <c r="DS40" s="233"/>
      <c r="DT40" s="233"/>
      <c r="DU40" s="233"/>
      <c r="DV40" s="233"/>
      <c r="DW40" s="233"/>
      <c r="DX40" s="233"/>
      <c r="DY40" s="233"/>
      <c r="DZ40" s="233"/>
      <c r="EA40" s="233"/>
      <c r="EB40" s="233"/>
      <c r="EC40" s="233"/>
      <c r="ED40" s="233"/>
      <c r="EE40" s="233"/>
      <c r="EF40" s="233"/>
      <c r="EG40" s="233"/>
      <c r="EH40" s="233"/>
      <c r="EI40" s="233"/>
      <c r="EJ40" s="233"/>
      <c r="EK40" s="233"/>
      <c r="EL40" s="233"/>
      <c r="EM40" s="233"/>
      <c r="EN40" s="233"/>
      <c r="EO40" s="233"/>
      <c r="EP40" s="233"/>
      <c r="EQ40" s="233"/>
      <c r="ER40" s="233"/>
      <c r="ES40" s="233"/>
      <c r="ET40" s="233"/>
      <c r="EU40" s="233"/>
      <c r="EV40" s="233"/>
      <c r="EW40" s="233"/>
      <c r="EX40" s="233"/>
      <c r="EY40" s="233"/>
      <c r="EZ40" s="233"/>
      <c r="FA40" s="233"/>
      <c r="FB40" s="233"/>
      <c r="FC40" s="233"/>
      <c r="FD40" s="233"/>
      <c r="FE40" s="233"/>
      <c r="FF40" s="233"/>
      <c r="FG40" s="233"/>
      <c r="FH40" s="233"/>
      <c r="FI40" s="233"/>
      <c r="FJ40" s="233"/>
      <c r="FK40" s="233"/>
      <c r="FL40" s="233"/>
      <c r="FM40" s="233"/>
      <c r="FN40" s="233"/>
      <c r="FO40" s="233"/>
      <c r="FP40" s="233"/>
      <c r="FQ40" s="233"/>
      <c r="FR40" s="233"/>
      <c r="FS40" s="233"/>
      <c r="FT40" s="233"/>
      <c r="FU40" s="233"/>
      <c r="FV40" s="233"/>
      <c r="FW40" s="233"/>
      <c r="FX40" s="233"/>
      <c r="FY40" s="233"/>
      <c r="FZ40" s="233"/>
      <c r="GA40" s="233"/>
      <c r="GB40" s="233"/>
      <c r="GC40" s="233"/>
      <c r="GD40" s="233"/>
      <c r="GE40" s="233"/>
      <c r="GF40" s="233"/>
      <c r="GG40" s="233"/>
      <c r="GH40" s="233"/>
      <c r="GI40" s="233"/>
      <c r="GJ40" s="233"/>
      <c r="GK40" s="233"/>
      <c r="GL40" s="233"/>
      <c r="GM40" s="233"/>
      <c r="GN40" s="233"/>
      <c r="GO40" s="233"/>
      <c r="GP40" s="233"/>
      <c r="GQ40" s="233"/>
      <c r="GR40" s="233"/>
      <c r="GS40" s="233"/>
      <c r="GT40" s="233"/>
      <c r="GU40" s="233"/>
      <c r="GV40" s="233"/>
      <c r="GW40" s="233"/>
      <c r="GX40" s="233"/>
      <c r="GY40" s="233"/>
      <c r="GZ40" s="233"/>
      <c r="HA40" s="233"/>
      <c r="HB40" s="233"/>
      <c r="HC40" s="233"/>
      <c r="HD40" s="233"/>
      <c r="HE40" s="233"/>
      <c r="HF40" s="233"/>
      <c r="HG40" s="233"/>
      <c r="HH40" s="233"/>
      <c r="HI40" s="233"/>
      <c r="HJ40" s="233"/>
      <c r="HK40" s="233"/>
      <c r="HL40" s="233"/>
      <c r="HM40" s="233"/>
      <c r="HN40" s="233"/>
      <c r="HO40" s="233"/>
      <c r="HP40" s="233"/>
      <c r="HQ40" s="233"/>
      <c r="HR40" s="233"/>
      <c r="HS40" s="233"/>
      <c r="HT40" s="233"/>
      <c r="HU40" s="233"/>
      <c r="HV40" s="233"/>
      <c r="HW40" s="233"/>
      <c r="HX40" s="233"/>
      <c r="HY40" s="233"/>
      <c r="HZ40" s="233"/>
      <c r="IA40" s="233"/>
      <c r="IB40" s="233"/>
      <c r="IC40" s="233"/>
      <c r="ID40" s="233"/>
      <c r="IE40" s="233"/>
      <c r="IF40" s="233"/>
      <c r="IG40" s="233"/>
      <c r="IH40" s="233"/>
      <c r="II40" s="233"/>
      <c r="IJ40" s="233"/>
      <c r="IK40" s="233"/>
      <c r="IL40" s="233"/>
      <c r="IM40" s="233"/>
      <c r="IN40" s="233"/>
      <c r="IO40" s="233"/>
      <c r="IP40" s="233"/>
      <c r="IQ40" s="233"/>
      <c r="IR40" s="233"/>
      <c r="IS40" s="233"/>
      <c r="IT40" s="233"/>
      <c r="IU40" s="233"/>
      <c r="IV40" s="233"/>
    </row>
    <row r="41" spans="1:256">
      <c r="A41" s="238" t="s">
        <v>1334</v>
      </c>
      <c r="B41" s="166">
        <v>0</v>
      </c>
      <c r="C41" s="166">
        <f>IFERROR(VLOOKUP(A41,'[1]L08'!$B$7:$C$74,2,FALSE),0)</f>
        <v>0</v>
      </c>
      <c r="D41" s="239"/>
      <c r="E41" s="166"/>
      <c r="F41" s="239"/>
      <c r="G41" s="233"/>
      <c r="H41" s="233"/>
      <c r="I41" s="233"/>
      <c r="J41" s="233"/>
      <c r="K41" s="233"/>
      <c r="L41" s="233"/>
      <c r="M41" s="233"/>
      <c r="N41" s="233"/>
      <c r="O41" s="233"/>
      <c r="P41" s="233"/>
      <c r="Q41" s="233"/>
      <c r="R41" s="233"/>
      <c r="S41" s="233"/>
      <c r="T41" s="233"/>
      <c r="U41" s="233"/>
      <c r="V41" s="233"/>
      <c r="W41" s="233"/>
      <c r="X41" s="233"/>
      <c r="Y41" s="233"/>
      <c r="Z41" s="233"/>
      <c r="AA41" s="233"/>
      <c r="AB41" s="233"/>
      <c r="AC41" s="233"/>
      <c r="AD41" s="233"/>
      <c r="AE41" s="233"/>
      <c r="AF41" s="233"/>
      <c r="AG41" s="233"/>
      <c r="AH41" s="233"/>
      <c r="AI41" s="233"/>
      <c r="AJ41" s="233"/>
      <c r="AK41" s="233"/>
      <c r="AL41" s="233"/>
      <c r="AM41" s="233"/>
      <c r="AN41" s="233"/>
      <c r="AO41" s="233"/>
      <c r="AP41" s="233"/>
      <c r="AQ41" s="233"/>
      <c r="AR41" s="233"/>
      <c r="AS41" s="233"/>
      <c r="AT41" s="233"/>
      <c r="AU41" s="233"/>
      <c r="AV41" s="233"/>
      <c r="AW41" s="233"/>
      <c r="AX41" s="233"/>
      <c r="AY41" s="233"/>
      <c r="AZ41" s="233"/>
      <c r="BA41" s="233"/>
      <c r="BB41" s="233"/>
      <c r="BC41" s="233"/>
      <c r="BD41" s="233"/>
      <c r="BE41" s="233"/>
      <c r="BF41" s="233"/>
      <c r="BG41" s="233"/>
      <c r="BH41" s="233"/>
      <c r="BI41" s="233"/>
      <c r="BJ41" s="233"/>
      <c r="BK41" s="233"/>
      <c r="BL41" s="233"/>
      <c r="BM41" s="233"/>
      <c r="BN41" s="233"/>
      <c r="BO41" s="233"/>
      <c r="BP41" s="233"/>
      <c r="BQ41" s="233"/>
      <c r="BR41" s="233"/>
      <c r="BS41" s="233"/>
      <c r="BT41" s="233"/>
      <c r="BU41" s="233"/>
      <c r="BV41" s="233"/>
      <c r="BW41" s="233"/>
      <c r="BX41" s="233"/>
      <c r="BY41" s="233"/>
      <c r="BZ41" s="233"/>
      <c r="CA41" s="233"/>
      <c r="CB41" s="233"/>
      <c r="CC41" s="233"/>
      <c r="CD41" s="233"/>
      <c r="CE41" s="233"/>
      <c r="CF41" s="233"/>
      <c r="CG41" s="233"/>
      <c r="CH41" s="233"/>
      <c r="CI41" s="233"/>
      <c r="CJ41" s="233"/>
      <c r="CK41" s="233"/>
      <c r="CL41" s="233"/>
      <c r="CM41" s="233"/>
      <c r="CN41" s="233"/>
      <c r="CO41" s="233"/>
      <c r="CP41" s="233"/>
      <c r="CQ41" s="233"/>
      <c r="CR41" s="233"/>
      <c r="CS41" s="233"/>
      <c r="CT41" s="233"/>
      <c r="CU41" s="233"/>
      <c r="CV41" s="233"/>
      <c r="CW41" s="233"/>
      <c r="CX41" s="233"/>
      <c r="CY41" s="233"/>
      <c r="CZ41" s="233"/>
      <c r="DA41" s="233"/>
      <c r="DB41" s="233"/>
      <c r="DC41" s="233"/>
      <c r="DD41" s="233"/>
      <c r="DE41" s="233"/>
      <c r="DF41" s="233"/>
      <c r="DG41" s="233"/>
      <c r="DH41" s="233"/>
      <c r="DI41" s="233"/>
      <c r="DJ41" s="233"/>
      <c r="DK41" s="233"/>
      <c r="DL41" s="233"/>
      <c r="DM41" s="233"/>
      <c r="DN41" s="233"/>
      <c r="DO41" s="233"/>
      <c r="DP41" s="233"/>
      <c r="DQ41" s="233"/>
      <c r="DR41" s="233"/>
      <c r="DS41" s="233"/>
      <c r="DT41" s="233"/>
      <c r="DU41" s="233"/>
      <c r="DV41" s="233"/>
      <c r="DW41" s="233"/>
      <c r="DX41" s="233"/>
      <c r="DY41" s="233"/>
      <c r="DZ41" s="233"/>
      <c r="EA41" s="233"/>
      <c r="EB41" s="233"/>
      <c r="EC41" s="233"/>
      <c r="ED41" s="233"/>
      <c r="EE41" s="233"/>
      <c r="EF41" s="233"/>
      <c r="EG41" s="233"/>
      <c r="EH41" s="233"/>
      <c r="EI41" s="233"/>
      <c r="EJ41" s="233"/>
      <c r="EK41" s="233"/>
      <c r="EL41" s="233"/>
      <c r="EM41" s="233"/>
      <c r="EN41" s="233"/>
      <c r="EO41" s="233"/>
      <c r="EP41" s="233"/>
      <c r="EQ41" s="233"/>
      <c r="ER41" s="233"/>
      <c r="ES41" s="233"/>
      <c r="ET41" s="233"/>
      <c r="EU41" s="233"/>
      <c r="EV41" s="233"/>
      <c r="EW41" s="233"/>
      <c r="EX41" s="233"/>
      <c r="EY41" s="233"/>
      <c r="EZ41" s="233"/>
      <c r="FA41" s="233"/>
      <c r="FB41" s="233"/>
      <c r="FC41" s="233"/>
      <c r="FD41" s="233"/>
      <c r="FE41" s="233"/>
      <c r="FF41" s="233"/>
      <c r="FG41" s="233"/>
      <c r="FH41" s="233"/>
      <c r="FI41" s="233"/>
      <c r="FJ41" s="233"/>
      <c r="FK41" s="233"/>
      <c r="FL41" s="233"/>
      <c r="FM41" s="233"/>
      <c r="FN41" s="233"/>
      <c r="FO41" s="233"/>
      <c r="FP41" s="233"/>
      <c r="FQ41" s="233"/>
      <c r="FR41" s="233"/>
      <c r="FS41" s="233"/>
      <c r="FT41" s="233"/>
      <c r="FU41" s="233"/>
      <c r="FV41" s="233"/>
      <c r="FW41" s="233"/>
      <c r="FX41" s="233"/>
      <c r="FY41" s="233"/>
      <c r="FZ41" s="233"/>
      <c r="GA41" s="233"/>
      <c r="GB41" s="233"/>
      <c r="GC41" s="233"/>
      <c r="GD41" s="233"/>
      <c r="GE41" s="233"/>
      <c r="GF41" s="233"/>
      <c r="GG41" s="233"/>
      <c r="GH41" s="233"/>
      <c r="GI41" s="233"/>
      <c r="GJ41" s="233"/>
      <c r="GK41" s="233"/>
      <c r="GL41" s="233"/>
      <c r="GM41" s="233"/>
      <c r="GN41" s="233"/>
      <c r="GO41" s="233"/>
      <c r="GP41" s="233"/>
      <c r="GQ41" s="233"/>
      <c r="GR41" s="233"/>
      <c r="GS41" s="233"/>
      <c r="GT41" s="233"/>
      <c r="GU41" s="233"/>
      <c r="GV41" s="233"/>
      <c r="GW41" s="233"/>
      <c r="GX41" s="233"/>
      <c r="GY41" s="233"/>
      <c r="GZ41" s="233"/>
      <c r="HA41" s="233"/>
      <c r="HB41" s="233"/>
      <c r="HC41" s="233"/>
      <c r="HD41" s="233"/>
      <c r="HE41" s="233"/>
      <c r="HF41" s="233"/>
      <c r="HG41" s="233"/>
      <c r="HH41" s="233"/>
      <c r="HI41" s="233"/>
      <c r="HJ41" s="233"/>
      <c r="HK41" s="233"/>
      <c r="HL41" s="233"/>
      <c r="HM41" s="233"/>
      <c r="HN41" s="233"/>
      <c r="HO41" s="233"/>
      <c r="HP41" s="233"/>
      <c r="HQ41" s="233"/>
      <c r="HR41" s="233"/>
      <c r="HS41" s="233"/>
      <c r="HT41" s="233"/>
      <c r="HU41" s="233"/>
      <c r="HV41" s="233"/>
      <c r="HW41" s="233"/>
      <c r="HX41" s="233"/>
      <c r="HY41" s="233"/>
      <c r="HZ41" s="233"/>
      <c r="IA41" s="233"/>
      <c r="IB41" s="233"/>
      <c r="IC41" s="233"/>
      <c r="ID41" s="233"/>
      <c r="IE41" s="233"/>
      <c r="IF41" s="233"/>
      <c r="IG41" s="233"/>
      <c r="IH41" s="233"/>
      <c r="II41" s="233"/>
      <c r="IJ41" s="233"/>
      <c r="IK41" s="233"/>
      <c r="IL41" s="233"/>
      <c r="IM41" s="233"/>
      <c r="IN41" s="233"/>
      <c r="IO41" s="233"/>
      <c r="IP41" s="233"/>
      <c r="IQ41" s="233"/>
      <c r="IR41" s="233"/>
      <c r="IS41" s="233"/>
      <c r="IT41" s="233"/>
      <c r="IU41" s="233"/>
      <c r="IV41" s="233"/>
    </row>
    <row r="42" spans="1:256">
      <c r="A42" s="238" t="s">
        <v>1335</v>
      </c>
      <c r="B42" s="166">
        <v>0</v>
      </c>
      <c r="C42" s="166">
        <f>IFERROR(VLOOKUP(A42,'[1]L08'!$B$7:$C$74,2,FALSE),0)</f>
        <v>0</v>
      </c>
      <c r="D42" s="239"/>
      <c r="E42" s="166"/>
      <c r="F42" s="239"/>
      <c r="G42" s="233"/>
      <c r="H42" s="233"/>
      <c r="I42" s="233"/>
      <c r="J42" s="233"/>
      <c r="K42" s="233"/>
      <c r="L42" s="233"/>
      <c r="M42" s="233"/>
      <c r="N42" s="233"/>
      <c r="O42" s="233"/>
      <c r="P42" s="233"/>
      <c r="Q42" s="233"/>
      <c r="R42" s="233"/>
      <c r="S42" s="233"/>
      <c r="T42" s="233"/>
      <c r="U42" s="233"/>
      <c r="V42" s="233"/>
      <c r="W42" s="233"/>
      <c r="X42" s="233"/>
      <c r="Y42" s="233"/>
      <c r="Z42" s="233"/>
      <c r="AA42" s="233"/>
      <c r="AB42" s="233"/>
      <c r="AC42" s="233"/>
      <c r="AD42" s="233"/>
      <c r="AE42" s="233"/>
      <c r="AF42" s="233"/>
      <c r="AG42" s="233"/>
      <c r="AH42" s="233"/>
      <c r="AI42" s="233"/>
      <c r="AJ42" s="233"/>
      <c r="AK42" s="233"/>
      <c r="AL42" s="233"/>
      <c r="AM42" s="233"/>
      <c r="AN42" s="233"/>
      <c r="AO42" s="233"/>
      <c r="AP42" s="233"/>
      <c r="AQ42" s="233"/>
      <c r="AR42" s="233"/>
      <c r="AS42" s="233"/>
      <c r="AT42" s="233"/>
      <c r="AU42" s="233"/>
      <c r="AV42" s="233"/>
      <c r="AW42" s="233"/>
      <c r="AX42" s="233"/>
      <c r="AY42" s="233"/>
      <c r="AZ42" s="233"/>
      <c r="BA42" s="233"/>
      <c r="BB42" s="233"/>
      <c r="BC42" s="233"/>
      <c r="BD42" s="233"/>
      <c r="BE42" s="233"/>
      <c r="BF42" s="233"/>
      <c r="BG42" s="233"/>
      <c r="BH42" s="233"/>
      <c r="BI42" s="233"/>
      <c r="BJ42" s="233"/>
      <c r="BK42" s="233"/>
      <c r="BL42" s="233"/>
      <c r="BM42" s="233"/>
      <c r="BN42" s="233"/>
      <c r="BO42" s="233"/>
      <c r="BP42" s="233"/>
      <c r="BQ42" s="233"/>
      <c r="BR42" s="233"/>
      <c r="BS42" s="233"/>
      <c r="BT42" s="233"/>
      <c r="BU42" s="233"/>
      <c r="BV42" s="233"/>
      <c r="BW42" s="233"/>
      <c r="BX42" s="233"/>
      <c r="BY42" s="233"/>
      <c r="BZ42" s="233"/>
      <c r="CA42" s="233"/>
      <c r="CB42" s="233"/>
      <c r="CC42" s="233"/>
      <c r="CD42" s="233"/>
      <c r="CE42" s="233"/>
      <c r="CF42" s="233"/>
      <c r="CG42" s="233"/>
      <c r="CH42" s="233"/>
      <c r="CI42" s="233"/>
      <c r="CJ42" s="233"/>
      <c r="CK42" s="233"/>
      <c r="CL42" s="233"/>
      <c r="CM42" s="233"/>
      <c r="CN42" s="233"/>
      <c r="CO42" s="233"/>
      <c r="CP42" s="233"/>
      <c r="CQ42" s="233"/>
      <c r="CR42" s="233"/>
      <c r="CS42" s="233"/>
      <c r="CT42" s="233"/>
      <c r="CU42" s="233"/>
      <c r="CV42" s="233"/>
      <c r="CW42" s="233"/>
      <c r="CX42" s="233"/>
      <c r="CY42" s="233"/>
      <c r="CZ42" s="233"/>
      <c r="DA42" s="233"/>
      <c r="DB42" s="233"/>
      <c r="DC42" s="233"/>
      <c r="DD42" s="233"/>
      <c r="DE42" s="233"/>
      <c r="DF42" s="233"/>
      <c r="DG42" s="233"/>
      <c r="DH42" s="233"/>
      <c r="DI42" s="233"/>
      <c r="DJ42" s="233"/>
      <c r="DK42" s="233"/>
      <c r="DL42" s="233"/>
      <c r="DM42" s="233"/>
      <c r="DN42" s="233"/>
      <c r="DO42" s="233"/>
      <c r="DP42" s="233"/>
      <c r="DQ42" s="233"/>
      <c r="DR42" s="233"/>
      <c r="DS42" s="233"/>
      <c r="DT42" s="233"/>
      <c r="DU42" s="233"/>
      <c r="DV42" s="233"/>
      <c r="DW42" s="233"/>
      <c r="DX42" s="233"/>
      <c r="DY42" s="233"/>
      <c r="DZ42" s="233"/>
      <c r="EA42" s="233"/>
      <c r="EB42" s="233"/>
      <c r="EC42" s="233"/>
      <c r="ED42" s="233"/>
      <c r="EE42" s="233"/>
      <c r="EF42" s="233"/>
      <c r="EG42" s="233"/>
      <c r="EH42" s="233"/>
      <c r="EI42" s="233"/>
      <c r="EJ42" s="233"/>
      <c r="EK42" s="233"/>
      <c r="EL42" s="233"/>
      <c r="EM42" s="233"/>
      <c r="EN42" s="233"/>
      <c r="EO42" s="233"/>
      <c r="EP42" s="233"/>
      <c r="EQ42" s="233"/>
      <c r="ER42" s="233"/>
      <c r="ES42" s="233"/>
      <c r="ET42" s="233"/>
      <c r="EU42" s="233"/>
      <c r="EV42" s="233"/>
      <c r="EW42" s="233"/>
      <c r="EX42" s="233"/>
      <c r="EY42" s="233"/>
      <c r="EZ42" s="233"/>
      <c r="FA42" s="233"/>
      <c r="FB42" s="233"/>
      <c r="FC42" s="233"/>
      <c r="FD42" s="233"/>
      <c r="FE42" s="233"/>
      <c r="FF42" s="233"/>
      <c r="FG42" s="233"/>
      <c r="FH42" s="233"/>
      <c r="FI42" s="233"/>
      <c r="FJ42" s="233"/>
      <c r="FK42" s="233"/>
      <c r="FL42" s="233"/>
      <c r="FM42" s="233"/>
      <c r="FN42" s="233"/>
      <c r="FO42" s="233"/>
      <c r="FP42" s="233"/>
      <c r="FQ42" s="233"/>
      <c r="FR42" s="233"/>
      <c r="FS42" s="233"/>
      <c r="FT42" s="233"/>
      <c r="FU42" s="233"/>
      <c r="FV42" s="233"/>
      <c r="FW42" s="233"/>
      <c r="FX42" s="233"/>
      <c r="FY42" s="233"/>
      <c r="FZ42" s="233"/>
      <c r="GA42" s="233"/>
      <c r="GB42" s="233"/>
      <c r="GC42" s="233"/>
      <c r="GD42" s="233"/>
      <c r="GE42" s="233"/>
      <c r="GF42" s="233"/>
      <c r="GG42" s="233"/>
      <c r="GH42" s="233"/>
      <c r="GI42" s="233"/>
      <c r="GJ42" s="233"/>
      <c r="GK42" s="233"/>
      <c r="GL42" s="233"/>
      <c r="GM42" s="233"/>
      <c r="GN42" s="233"/>
      <c r="GO42" s="233"/>
      <c r="GP42" s="233"/>
      <c r="GQ42" s="233"/>
      <c r="GR42" s="233"/>
      <c r="GS42" s="233"/>
      <c r="GT42" s="233"/>
      <c r="GU42" s="233"/>
      <c r="GV42" s="233"/>
      <c r="GW42" s="233"/>
      <c r="GX42" s="233"/>
      <c r="GY42" s="233"/>
      <c r="GZ42" s="233"/>
      <c r="HA42" s="233"/>
      <c r="HB42" s="233"/>
      <c r="HC42" s="233"/>
      <c r="HD42" s="233"/>
      <c r="HE42" s="233"/>
      <c r="HF42" s="233"/>
      <c r="HG42" s="233"/>
      <c r="HH42" s="233"/>
      <c r="HI42" s="233"/>
      <c r="HJ42" s="233"/>
      <c r="HK42" s="233"/>
      <c r="HL42" s="233"/>
      <c r="HM42" s="233"/>
      <c r="HN42" s="233"/>
      <c r="HO42" s="233"/>
      <c r="HP42" s="233"/>
      <c r="HQ42" s="233"/>
      <c r="HR42" s="233"/>
      <c r="HS42" s="233"/>
      <c r="HT42" s="233"/>
      <c r="HU42" s="233"/>
      <c r="HV42" s="233"/>
      <c r="HW42" s="233"/>
      <c r="HX42" s="233"/>
      <c r="HY42" s="233"/>
      <c r="HZ42" s="233"/>
      <c r="IA42" s="233"/>
      <c r="IB42" s="233"/>
      <c r="IC42" s="233"/>
      <c r="ID42" s="233"/>
      <c r="IE42" s="233"/>
      <c r="IF42" s="233"/>
      <c r="IG42" s="233"/>
      <c r="IH42" s="233"/>
      <c r="II42" s="233"/>
      <c r="IJ42" s="233"/>
      <c r="IK42" s="233"/>
      <c r="IL42" s="233"/>
      <c r="IM42" s="233"/>
      <c r="IN42" s="233"/>
      <c r="IO42" s="233"/>
      <c r="IP42" s="233"/>
      <c r="IQ42" s="233"/>
      <c r="IR42" s="233"/>
      <c r="IS42" s="233"/>
      <c r="IT42" s="233"/>
      <c r="IU42" s="233"/>
      <c r="IV42" s="233"/>
    </row>
    <row r="43" spans="1:256">
      <c r="A43" s="238" t="s">
        <v>1336</v>
      </c>
      <c r="B43" s="166">
        <v>0</v>
      </c>
      <c r="C43" s="166">
        <f>IFERROR(VLOOKUP(A43,'[1]L08'!$B$7:$C$74,2,FALSE),0)</f>
        <v>0</v>
      </c>
      <c r="D43" s="239"/>
      <c r="E43" s="166"/>
      <c r="F43" s="239"/>
      <c r="G43" s="233"/>
      <c r="H43" s="233"/>
      <c r="I43" s="233"/>
      <c r="J43" s="233"/>
      <c r="K43" s="233"/>
      <c r="L43" s="233"/>
      <c r="M43" s="233"/>
      <c r="N43" s="233"/>
      <c r="O43" s="233"/>
      <c r="P43" s="233"/>
      <c r="Q43" s="233"/>
      <c r="R43" s="233"/>
      <c r="S43" s="233"/>
      <c r="T43" s="233"/>
      <c r="U43" s="233"/>
      <c r="V43" s="233"/>
      <c r="W43" s="233"/>
      <c r="X43" s="233"/>
      <c r="Y43" s="233"/>
      <c r="Z43" s="233"/>
      <c r="AA43" s="233"/>
      <c r="AB43" s="233"/>
      <c r="AC43" s="233"/>
      <c r="AD43" s="233"/>
      <c r="AE43" s="233"/>
      <c r="AF43" s="233"/>
      <c r="AG43" s="233"/>
      <c r="AH43" s="233"/>
      <c r="AI43" s="233"/>
      <c r="AJ43" s="233"/>
      <c r="AK43" s="233"/>
      <c r="AL43" s="233"/>
      <c r="AM43" s="233"/>
      <c r="AN43" s="233"/>
      <c r="AO43" s="233"/>
      <c r="AP43" s="233"/>
      <c r="AQ43" s="233"/>
      <c r="AR43" s="233"/>
      <c r="AS43" s="233"/>
      <c r="AT43" s="233"/>
      <c r="AU43" s="233"/>
      <c r="AV43" s="233"/>
      <c r="AW43" s="233"/>
      <c r="AX43" s="233"/>
      <c r="AY43" s="233"/>
      <c r="AZ43" s="233"/>
      <c r="BA43" s="233"/>
      <c r="BB43" s="233"/>
      <c r="BC43" s="233"/>
      <c r="BD43" s="233"/>
      <c r="BE43" s="233"/>
      <c r="BF43" s="233"/>
      <c r="BG43" s="233"/>
      <c r="BH43" s="233"/>
      <c r="BI43" s="233"/>
      <c r="BJ43" s="233"/>
      <c r="BK43" s="233"/>
      <c r="BL43" s="233"/>
      <c r="BM43" s="233"/>
      <c r="BN43" s="233"/>
      <c r="BO43" s="233"/>
      <c r="BP43" s="233"/>
      <c r="BQ43" s="233"/>
      <c r="BR43" s="233"/>
      <c r="BS43" s="233"/>
      <c r="BT43" s="233"/>
      <c r="BU43" s="233"/>
      <c r="BV43" s="233"/>
      <c r="BW43" s="233"/>
      <c r="BX43" s="233"/>
      <c r="BY43" s="233"/>
      <c r="BZ43" s="233"/>
      <c r="CA43" s="233"/>
      <c r="CB43" s="233"/>
      <c r="CC43" s="233"/>
      <c r="CD43" s="233"/>
      <c r="CE43" s="233"/>
      <c r="CF43" s="233"/>
      <c r="CG43" s="233"/>
      <c r="CH43" s="233"/>
      <c r="CI43" s="233"/>
      <c r="CJ43" s="233"/>
      <c r="CK43" s="233"/>
      <c r="CL43" s="233"/>
      <c r="CM43" s="233"/>
      <c r="CN43" s="233"/>
      <c r="CO43" s="233"/>
      <c r="CP43" s="233"/>
      <c r="CQ43" s="233"/>
      <c r="CR43" s="233"/>
      <c r="CS43" s="233"/>
      <c r="CT43" s="233"/>
      <c r="CU43" s="233"/>
      <c r="CV43" s="233"/>
      <c r="CW43" s="233"/>
      <c r="CX43" s="233"/>
      <c r="CY43" s="233"/>
      <c r="CZ43" s="233"/>
      <c r="DA43" s="233"/>
      <c r="DB43" s="233"/>
      <c r="DC43" s="233"/>
      <c r="DD43" s="233"/>
      <c r="DE43" s="233"/>
      <c r="DF43" s="233"/>
      <c r="DG43" s="233"/>
      <c r="DH43" s="233"/>
      <c r="DI43" s="233"/>
      <c r="DJ43" s="233"/>
      <c r="DK43" s="233"/>
      <c r="DL43" s="233"/>
      <c r="DM43" s="233"/>
      <c r="DN43" s="233"/>
      <c r="DO43" s="233"/>
      <c r="DP43" s="233"/>
      <c r="DQ43" s="233"/>
      <c r="DR43" s="233"/>
      <c r="DS43" s="233"/>
      <c r="DT43" s="233"/>
      <c r="DU43" s="233"/>
      <c r="DV43" s="233"/>
      <c r="DW43" s="233"/>
      <c r="DX43" s="233"/>
      <c r="DY43" s="233"/>
      <c r="DZ43" s="233"/>
      <c r="EA43" s="233"/>
      <c r="EB43" s="233"/>
      <c r="EC43" s="233"/>
      <c r="ED43" s="233"/>
      <c r="EE43" s="233"/>
      <c r="EF43" s="233"/>
      <c r="EG43" s="233"/>
      <c r="EH43" s="233"/>
      <c r="EI43" s="233"/>
      <c r="EJ43" s="233"/>
      <c r="EK43" s="233"/>
      <c r="EL43" s="233"/>
      <c r="EM43" s="233"/>
      <c r="EN43" s="233"/>
      <c r="EO43" s="233"/>
      <c r="EP43" s="233"/>
      <c r="EQ43" s="233"/>
      <c r="ER43" s="233"/>
      <c r="ES43" s="233"/>
      <c r="ET43" s="233"/>
      <c r="EU43" s="233"/>
      <c r="EV43" s="233"/>
      <c r="EW43" s="233"/>
      <c r="EX43" s="233"/>
      <c r="EY43" s="233"/>
      <c r="EZ43" s="233"/>
      <c r="FA43" s="233"/>
      <c r="FB43" s="233"/>
      <c r="FC43" s="233"/>
      <c r="FD43" s="233"/>
      <c r="FE43" s="233"/>
      <c r="FF43" s="233"/>
      <c r="FG43" s="233"/>
      <c r="FH43" s="233"/>
      <c r="FI43" s="233"/>
      <c r="FJ43" s="233"/>
      <c r="FK43" s="233"/>
      <c r="FL43" s="233"/>
      <c r="FM43" s="233"/>
      <c r="FN43" s="233"/>
      <c r="FO43" s="233"/>
      <c r="FP43" s="233"/>
      <c r="FQ43" s="233"/>
      <c r="FR43" s="233"/>
      <c r="FS43" s="233"/>
      <c r="FT43" s="233"/>
      <c r="FU43" s="233"/>
      <c r="FV43" s="233"/>
      <c r="FW43" s="233"/>
      <c r="FX43" s="233"/>
      <c r="FY43" s="233"/>
      <c r="FZ43" s="233"/>
      <c r="GA43" s="233"/>
      <c r="GB43" s="233"/>
      <c r="GC43" s="233"/>
      <c r="GD43" s="233"/>
      <c r="GE43" s="233"/>
      <c r="GF43" s="233"/>
      <c r="GG43" s="233"/>
      <c r="GH43" s="233"/>
      <c r="GI43" s="233"/>
      <c r="GJ43" s="233"/>
      <c r="GK43" s="233"/>
      <c r="GL43" s="233"/>
      <c r="GM43" s="233"/>
      <c r="GN43" s="233"/>
      <c r="GO43" s="233"/>
      <c r="GP43" s="233"/>
      <c r="GQ43" s="233"/>
      <c r="GR43" s="233"/>
      <c r="GS43" s="233"/>
      <c r="GT43" s="233"/>
      <c r="GU43" s="233"/>
      <c r="GV43" s="233"/>
      <c r="GW43" s="233"/>
      <c r="GX43" s="233"/>
      <c r="GY43" s="233"/>
      <c r="GZ43" s="233"/>
      <c r="HA43" s="233"/>
      <c r="HB43" s="233"/>
      <c r="HC43" s="233"/>
      <c r="HD43" s="233"/>
      <c r="HE43" s="233"/>
      <c r="HF43" s="233"/>
      <c r="HG43" s="233"/>
      <c r="HH43" s="233"/>
      <c r="HI43" s="233"/>
      <c r="HJ43" s="233"/>
      <c r="HK43" s="233"/>
      <c r="HL43" s="233"/>
      <c r="HM43" s="233"/>
      <c r="HN43" s="233"/>
      <c r="HO43" s="233"/>
      <c r="HP43" s="233"/>
      <c r="HQ43" s="233"/>
      <c r="HR43" s="233"/>
      <c r="HS43" s="233"/>
      <c r="HT43" s="233"/>
      <c r="HU43" s="233"/>
      <c r="HV43" s="233"/>
      <c r="HW43" s="233"/>
      <c r="HX43" s="233"/>
      <c r="HY43" s="233"/>
      <c r="HZ43" s="233"/>
      <c r="IA43" s="233"/>
      <c r="IB43" s="233"/>
      <c r="IC43" s="233"/>
      <c r="ID43" s="233"/>
      <c r="IE43" s="233"/>
      <c r="IF43" s="233"/>
      <c r="IG43" s="233"/>
      <c r="IH43" s="233"/>
      <c r="II43" s="233"/>
      <c r="IJ43" s="233"/>
      <c r="IK43" s="233"/>
      <c r="IL43" s="233"/>
      <c r="IM43" s="233"/>
      <c r="IN43" s="233"/>
      <c r="IO43" s="233"/>
      <c r="IP43" s="233"/>
      <c r="IQ43" s="233"/>
      <c r="IR43" s="233"/>
      <c r="IS43" s="233"/>
      <c r="IT43" s="233"/>
      <c r="IU43" s="233"/>
      <c r="IV43" s="233"/>
    </row>
    <row r="44" spans="1:256">
      <c r="A44" s="238" t="s">
        <v>1337</v>
      </c>
      <c r="B44" s="166">
        <v>0</v>
      </c>
      <c r="C44" s="166">
        <f>IFERROR(VLOOKUP(A44,'[1]L08'!$B$7:$C$74,2,FALSE),0)</f>
        <v>0</v>
      </c>
      <c r="D44" s="239"/>
      <c r="E44" s="166"/>
      <c r="F44" s="239"/>
      <c r="G44" s="233"/>
      <c r="H44" s="233"/>
      <c r="I44" s="233"/>
      <c r="J44" s="233"/>
      <c r="K44" s="233"/>
      <c r="L44" s="233"/>
      <c r="M44" s="233"/>
      <c r="N44" s="233"/>
      <c r="O44" s="233"/>
      <c r="P44" s="233"/>
      <c r="Q44" s="233"/>
      <c r="R44" s="233"/>
      <c r="S44" s="233"/>
      <c r="T44" s="233"/>
      <c r="U44" s="233"/>
      <c r="V44" s="233"/>
      <c r="W44" s="233"/>
      <c r="X44" s="233"/>
      <c r="Y44" s="233"/>
      <c r="Z44" s="233"/>
      <c r="AA44" s="233"/>
      <c r="AB44" s="233"/>
      <c r="AC44" s="233"/>
      <c r="AD44" s="233"/>
      <c r="AE44" s="233"/>
      <c r="AF44" s="233"/>
      <c r="AG44" s="233"/>
      <c r="AH44" s="233"/>
      <c r="AI44" s="233"/>
      <c r="AJ44" s="233"/>
      <c r="AK44" s="233"/>
      <c r="AL44" s="233"/>
      <c r="AM44" s="233"/>
      <c r="AN44" s="233"/>
      <c r="AO44" s="233"/>
      <c r="AP44" s="233"/>
      <c r="AQ44" s="233"/>
      <c r="AR44" s="233"/>
      <c r="AS44" s="233"/>
      <c r="AT44" s="233"/>
      <c r="AU44" s="233"/>
      <c r="AV44" s="233"/>
      <c r="AW44" s="233"/>
      <c r="AX44" s="233"/>
      <c r="AY44" s="233"/>
      <c r="AZ44" s="233"/>
      <c r="BA44" s="233"/>
      <c r="BB44" s="233"/>
      <c r="BC44" s="233"/>
      <c r="BD44" s="233"/>
      <c r="BE44" s="233"/>
      <c r="BF44" s="233"/>
      <c r="BG44" s="233"/>
      <c r="BH44" s="233"/>
      <c r="BI44" s="233"/>
      <c r="BJ44" s="233"/>
      <c r="BK44" s="233"/>
      <c r="BL44" s="233"/>
      <c r="BM44" s="233"/>
      <c r="BN44" s="233"/>
      <c r="BO44" s="233"/>
      <c r="BP44" s="233"/>
      <c r="BQ44" s="233"/>
      <c r="BR44" s="233"/>
      <c r="BS44" s="233"/>
      <c r="BT44" s="233"/>
      <c r="BU44" s="233"/>
      <c r="BV44" s="233"/>
      <c r="BW44" s="233"/>
      <c r="BX44" s="233"/>
      <c r="BY44" s="233"/>
      <c r="BZ44" s="233"/>
      <c r="CA44" s="233"/>
      <c r="CB44" s="233"/>
      <c r="CC44" s="233"/>
      <c r="CD44" s="233"/>
      <c r="CE44" s="233"/>
      <c r="CF44" s="233"/>
      <c r="CG44" s="233"/>
      <c r="CH44" s="233"/>
      <c r="CI44" s="233"/>
      <c r="CJ44" s="233"/>
      <c r="CK44" s="233"/>
      <c r="CL44" s="233"/>
      <c r="CM44" s="233"/>
      <c r="CN44" s="233"/>
      <c r="CO44" s="233"/>
      <c r="CP44" s="233"/>
      <c r="CQ44" s="233"/>
      <c r="CR44" s="233"/>
      <c r="CS44" s="233"/>
      <c r="CT44" s="233"/>
      <c r="CU44" s="233"/>
      <c r="CV44" s="233"/>
      <c r="CW44" s="233"/>
      <c r="CX44" s="233"/>
      <c r="CY44" s="233"/>
      <c r="CZ44" s="233"/>
      <c r="DA44" s="233"/>
      <c r="DB44" s="233"/>
      <c r="DC44" s="233"/>
      <c r="DD44" s="233"/>
      <c r="DE44" s="233"/>
      <c r="DF44" s="233"/>
      <c r="DG44" s="233"/>
      <c r="DH44" s="233"/>
      <c r="DI44" s="233"/>
      <c r="DJ44" s="233"/>
      <c r="DK44" s="233"/>
      <c r="DL44" s="233"/>
      <c r="DM44" s="233"/>
      <c r="DN44" s="233"/>
      <c r="DO44" s="233"/>
      <c r="DP44" s="233"/>
      <c r="DQ44" s="233"/>
      <c r="DR44" s="233"/>
      <c r="DS44" s="233"/>
      <c r="DT44" s="233"/>
      <c r="DU44" s="233"/>
      <c r="DV44" s="233"/>
      <c r="DW44" s="233"/>
      <c r="DX44" s="233"/>
      <c r="DY44" s="233"/>
      <c r="DZ44" s="233"/>
      <c r="EA44" s="233"/>
      <c r="EB44" s="233"/>
      <c r="EC44" s="233"/>
      <c r="ED44" s="233"/>
      <c r="EE44" s="233"/>
      <c r="EF44" s="233"/>
      <c r="EG44" s="233"/>
      <c r="EH44" s="233"/>
      <c r="EI44" s="233"/>
      <c r="EJ44" s="233"/>
      <c r="EK44" s="233"/>
      <c r="EL44" s="233"/>
      <c r="EM44" s="233"/>
      <c r="EN44" s="233"/>
      <c r="EO44" s="233"/>
      <c r="EP44" s="233"/>
      <c r="EQ44" s="233"/>
      <c r="ER44" s="233"/>
      <c r="ES44" s="233"/>
      <c r="ET44" s="233"/>
      <c r="EU44" s="233"/>
      <c r="EV44" s="233"/>
      <c r="EW44" s="233"/>
      <c r="EX44" s="233"/>
      <c r="EY44" s="233"/>
      <c r="EZ44" s="233"/>
      <c r="FA44" s="233"/>
      <c r="FB44" s="233"/>
      <c r="FC44" s="233"/>
      <c r="FD44" s="233"/>
      <c r="FE44" s="233"/>
      <c r="FF44" s="233"/>
      <c r="FG44" s="233"/>
      <c r="FH44" s="233"/>
      <c r="FI44" s="233"/>
      <c r="FJ44" s="233"/>
      <c r="FK44" s="233"/>
      <c r="FL44" s="233"/>
      <c r="FM44" s="233"/>
      <c r="FN44" s="233"/>
      <c r="FO44" s="233"/>
      <c r="FP44" s="233"/>
      <c r="FQ44" s="233"/>
      <c r="FR44" s="233"/>
      <c r="FS44" s="233"/>
      <c r="FT44" s="233"/>
      <c r="FU44" s="233"/>
      <c r="FV44" s="233"/>
      <c r="FW44" s="233"/>
      <c r="FX44" s="233"/>
      <c r="FY44" s="233"/>
      <c r="FZ44" s="233"/>
      <c r="GA44" s="233"/>
      <c r="GB44" s="233"/>
      <c r="GC44" s="233"/>
      <c r="GD44" s="233"/>
      <c r="GE44" s="233"/>
      <c r="GF44" s="233"/>
      <c r="GG44" s="233"/>
      <c r="GH44" s="233"/>
      <c r="GI44" s="233"/>
      <c r="GJ44" s="233"/>
      <c r="GK44" s="233"/>
      <c r="GL44" s="233"/>
      <c r="GM44" s="233"/>
      <c r="GN44" s="233"/>
      <c r="GO44" s="233"/>
      <c r="GP44" s="233"/>
      <c r="GQ44" s="233"/>
      <c r="GR44" s="233"/>
      <c r="GS44" s="233"/>
      <c r="GT44" s="233"/>
      <c r="GU44" s="233"/>
      <c r="GV44" s="233"/>
      <c r="GW44" s="233"/>
      <c r="GX44" s="233"/>
      <c r="GY44" s="233"/>
      <c r="GZ44" s="233"/>
      <c r="HA44" s="233"/>
      <c r="HB44" s="233"/>
      <c r="HC44" s="233"/>
      <c r="HD44" s="233"/>
      <c r="HE44" s="233"/>
      <c r="HF44" s="233"/>
      <c r="HG44" s="233"/>
      <c r="HH44" s="233"/>
      <c r="HI44" s="233"/>
      <c r="HJ44" s="233"/>
      <c r="HK44" s="233"/>
      <c r="HL44" s="233"/>
      <c r="HM44" s="233"/>
      <c r="HN44" s="233"/>
      <c r="HO44" s="233"/>
      <c r="HP44" s="233"/>
      <c r="HQ44" s="233"/>
      <c r="HR44" s="233"/>
      <c r="HS44" s="233"/>
      <c r="HT44" s="233"/>
      <c r="HU44" s="233"/>
      <c r="HV44" s="233"/>
      <c r="HW44" s="233"/>
      <c r="HX44" s="233"/>
      <c r="HY44" s="233"/>
      <c r="HZ44" s="233"/>
      <c r="IA44" s="233"/>
      <c r="IB44" s="233"/>
      <c r="IC44" s="233"/>
      <c r="ID44" s="233"/>
      <c r="IE44" s="233"/>
      <c r="IF44" s="233"/>
      <c r="IG44" s="233"/>
      <c r="IH44" s="233"/>
      <c r="II44" s="233"/>
      <c r="IJ44" s="233"/>
      <c r="IK44" s="233"/>
      <c r="IL44" s="233"/>
      <c r="IM44" s="233"/>
      <c r="IN44" s="233"/>
      <c r="IO44" s="233"/>
      <c r="IP44" s="233"/>
      <c r="IQ44" s="233"/>
      <c r="IR44" s="233"/>
      <c r="IS44" s="233"/>
      <c r="IT44" s="233"/>
      <c r="IU44" s="233"/>
      <c r="IV44" s="233"/>
    </row>
    <row r="45" spans="1:256">
      <c r="A45" s="241" t="s">
        <v>1338</v>
      </c>
      <c r="B45" s="169">
        <f>B5</f>
        <v>262888</v>
      </c>
      <c r="C45" s="169">
        <f>C5</f>
        <v>137649</v>
      </c>
      <c r="D45" s="235">
        <f>C45/B45*100</f>
        <v>52.360320744956</v>
      </c>
      <c r="E45" s="169">
        <f>E5</f>
        <v>179971</v>
      </c>
      <c r="F45" s="235">
        <f>C45/E45*100</f>
        <v>76.4839890871307</v>
      </c>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0"/>
      <c r="AL45" s="240"/>
      <c r="AM45" s="240"/>
      <c r="AN45" s="240"/>
      <c r="AO45" s="240"/>
      <c r="AP45" s="240"/>
      <c r="AQ45" s="240"/>
      <c r="AR45" s="240"/>
      <c r="AS45" s="240"/>
      <c r="AT45" s="240"/>
      <c r="AU45" s="240"/>
      <c r="AV45" s="240"/>
      <c r="AW45" s="240"/>
      <c r="AX45" s="240"/>
      <c r="AY45" s="240"/>
      <c r="AZ45" s="240"/>
      <c r="BA45" s="240"/>
      <c r="BB45" s="240"/>
      <c r="BC45" s="240"/>
      <c r="BD45" s="240"/>
      <c r="BE45" s="240"/>
      <c r="BF45" s="240"/>
      <c r="BG45" s="240"/>
      <c r="BH45" s="240"/>
      <c r="BI45" s="240"/>
      <c r="BJ45" s="240"/>
      <c r="BK45" s="240"/>
      <c r="BL45" s="240"/>
      <c r="BM45" s="240"/>
      <c r="BN45" s="240"/>
      <c r="BO45" s="240"/>
      <c r="BP45" s="240"/>
      <c r="BQ45" s="240"/>
      <c r="BR45" s="240"/>
      <c r="BS45" s="240"/>
      <c r="BT45" s="240"/>
      <c r="BU45" s="240"/>
      <c r="BV45" s="240"/>
      <c r="BW45" s="240"/>
      <c r="BX45" s="240"/>
      <c r="BY45" s="240"/>
      <c r="BZ45" s="240"/>
      <c r="CA45" s="240"/>
      <c r="CB45" s="240"/>
      <c r="CC45" s="240"/>
      <c r="CD45" s="240"/>
      <c r="CE45" s="240"/>
      <c r="CF45" s="240"/>
      <c r="CG45" s="240"/>
      <c r="CH45" s="240"/>
      <c r="CI45" s="240"/>
      <c r="CJ45" s="240"/>
      <c r="CK45" s="240"/>
      <c r="CL45" s="240"/>
      <c r="CM45" s="240"/>
      <c r="CN45" s="240"/>
      <c r="CO45" s="240"/>
      <c r="CP45" s="240"/>
      <c r="CQ45" s="240"/>
      <c r="CR45" s="240"/>
      <c r="CS45" s="240"/>
      <c r="CT45" s="240"/>
      <c r="CU45" s="240"/>
      <c r="CV45" s="240"/>
      <c r="CW45" s="240"/>
      <c r="CX45" s="240"/>
      <c r="CY45" s="240"/>
      <c r="CZ45" s="240"/>
      <c r="DA45" s="240"/>
      <c r="DB45" s="240"/>
      <c r="DC45" s="240"/>
      <c r="DD45" s="240"/>
      <c r="DE45" s="240"/>
      <c r="DF45" s="240"/>
      <c r="DG45" s="240"/>
      <c r="DH45" s="240"/>
      <c r="DI45" s="240"/>
      <c r="DJ45" s="240"/>
      <c r="DK45" s="240"/>
      <c r="DL45" s="240"/>
      <c r="DM45" s="240"/>
      <c r="DN45" s="240"/>
      <c r="DO45" s="240"/>
      <c r="DP45" s="240"/>
      <c r="DQ45" s="240"/>
      <c r="DR45" s="240"/>
      <c r="DS45" s="240"/>
      <c r="DT45" s="240"/>
      <c r="DU45" s="240"/>
      <c r="DV45" s="240"/>
      <c r="DW45" s="240"/>
      <c r="DX45" s="240"/>
      <c r="DY45" s="240"/>
      <c r="DZ45" s="240"/>
      <c r="EA45" s="240"/>
      <c r="EB45" s="240"/>
      <c r="EC45" s="240"/>
      <c r="ED45" s="240"/>
      <c r="EE45" s="240"/>
      <c r="EF45" s="240"/>
      <c r="EG45" s="240"/>
      <c r="EH45" s="240"/>
      <c r="EI45" s="240"/>
      <c r="EJ45" s="240"/>
      <c r="EK45" s="240"/>
      <c r="EL45" s="240"/>
      <c r="EM45" s="240"/>
      <c r="EN45" s="240"/>
      <c r="EO45" s="240"/>
      <c r="EP45" s="240"/>
      <c r="EQ45" s="240"/>
      <c r="ER45" s="240"/>
      <c r="ES45" s="240"/>
      <c r="ET45" s="240"/>
      <c r="EU45" s="240"/>
      <c r="EV45" s="240"/>
      <c r="EW45" s="240"/>
      <c r="EX45" s="240"/>
      <c r="EY45" s="240"/>
      <c r="EZ45" s="240"/>
      <c r="FA45" s="240"/>
      <c r="FB45" s="240"/>
      <c r="FC45" s="240"/>
      <c r="FD45" s="240"/>
      <c r="FE45" s="240"/>
      <c r="FF45" s="240"/>
      <c r="FG45" s="240"/>
      <c r="FH45" s="240"/>
      <c r="FI45" s="240"/>
      <c r="FJ45" s="240"/>
      <c r="FK45" s="240"/>
      <c r="FL45" s="240"/>
      <c r="FM45" s="240"/>
      <c r="FN45" s="240"/>
      <c r="FO45" s="240"/>
      <c r="FP45" s="240"/>
      <c r="FQ45" s="240"/>
      <c r="FR45" s="240"/>
      <c r="FS45" s="240"/>
      <c r="FT45" s="240"/>
      <c r="FU45" s="240"/>
      <c r="FV45" s="240"/>
      <c r="FW45" s="240"/>
      <c r="FX45" s="240"/>
      <c r="FY45" s="240"/>
      <c r="FZ45" s="240"/>
      <c r="GA45" s="240"/>
      <c r="GB45" s="240"/>
      <c r="GC45" s="240"/>
      <c r="GD45" s="240"/>
      <c r="GE45" s="240"/>
      <c r="GF45" s="240"/>
      <c r="GG45" s="240"/>
      <c r="GH45" s="240"/>
      <c r="GI45" s="240"/>
      <c r="GJ45" s="240"/>
      <c r="GK45" s="240"/>
      <c r="GL45" s="240"/>
      <c r="GM45" s="240"/>
      <c r="GN45" s="240"/>
      <c r="GO45" s="240"/>
      <c r="GP45" s="240"/>
      <c r="GQ45" s="240"/>
      <c r="GR45" s="240"/>
      <c r="GS45" s="240"/>
      <c r="GT45" s="240"/>
      <c r="GU45" s="240"/>
      <c r="GV45" s="240"/>
      <c r="GW45" s="240"/>
      <c r="GX45" s="240"/>
      <c r="GY45" s="240"/>
      <c r="GZ45" s="240"/>
      <c r="HA45" s="240"/>
      <c r="HB45" s="240"/>
      <c r="HC45" s="240"/>
      <c r="HD45" s="240"/>
      <c r="HE45" s="240"/>
      <c r="HF45" s="240"/>
      <c r="HG45" s="240"/>
      <c r="HH45" s="240"/>
      <c r="HI45" s="240"/>
      <c r="HJ45" s="240"/>
      <c r="HK45" s="240"/>
      <c r="HL45" s="240"/>
      <c r="HM45" s="240"/>
      <c r="HN45" s="240"/>
      <c r="HO45" s="240"/>
      <c r="HP45" s="240"/>
      <c r="HQ45" s="240"/>
      <c r="HR45" s="240"/>
      <c r="HS45" s="240"/>
      <c r="HT45" s="240"/>
      <c r="HU45" s="240"/>
      <c r="HV45" s="240"/>
      <c r="HW45" s="240"/>
      <c r="HX45" s="240"/>
      <c r="HY45" s="240"/>
      <c r="HZ45" s="240"/>
      <c r="IA45" s="240"/>
      <c r="IB45" s="240"/>
      <c r="IC45" s="240"/>
      <c r="ID45" s="240"/>
      <c r="IE45" s="240"/>
      <c r="IF45" s="240"/>
      <c r="IG45" s="240"/>
      <c r="IH45" s="240"/>
      <c r="II45" s="240"/>
      <c r="IJ45" s="240"/>
      <c r="IK45" s="240"/>
      <c r="IL45" s="240"/>
      <c r="IM45" s="240"/>
      <c r="IN45" s="240"/>
      <c r="IO45" s="240"/>
      <c r="IP45" s="240"/>
      <c r="IQ45" s="240"/>
      <c r="IR45" s="240"/>
      <c r="IS45" s="240"/>
      <c r="IT45" s="240"/>
      <c r="IU45" s="240"/>
      <c r="IV45" s="240"/>
    </row>
    <row r="46" spans="1:256">
      <c r="A46" s="242" t="s">
        <v>1339</v>
      </c>
      <c r="B46" s="169"/>
      <c r="C46" s="169">
        <v>327734</v>
      </c>
      <c r="D46" s="243"/>
      <c r="E46" s="169">
        <v>319140</v>
      </c>
      <c r="F46" s="235">
        <f>C46/E46*100</f>
        <v>102.692862066805</v>
      </c>
      <c r="G46" s="225"/>
      <c r="H46" s="225"/>
      <c r="I46" s="225"/>
      <c r="J46" s="225"/>
      <c r="K46" s="225"/>
      <c r="L46" s="225"/>
      <c r="M46" s="225"/>
      <c r="N46" s="225"/>
      <c r="O46" s="225"/>
      <c r="P46" s="225"/>
      <c r="Q46" s="225"/>
      <c r="R46" s="225"/>
      <c r="S46" s="225"/>
      <c r="T46" s="225"/>
      <c r="U46" s="225"/>
      <c r="V46" s="225"/>
      <c r="W46" s="225"/>
      <c r="X46" s="225"/>
      <c r="Y46" s="225"/>
      <c r="Z46" s="225"/>
      <c r="AA46" s="225"/>
      <c r="AB46" s="225"/>
      <c r="AC46" s="225"/>
      <c r="AD46" s="225"/>
      <c r="AE46" s="225"/>
      <c r="AF46" s="225"/>
      <c r="AG46" s="225"/>
      <c r="AH46" s="225"/>
      <c r="AI46" s="225"/>
      <c r="AJ46" s="225"/>
      <c r="AK46" s="225"/>
      <c r="AL46" s="225"/>
      <c r="AM46" s="225"/>
      <c r="AN46" s="225"/>
      <c r="AO46" s="225"/>
      <c r="AP46" s="225"/>
      <c r="AQ46" s="225"/>
      <c r="AR46" s="225"/>
      <c r="AS46" s="225"/>
      <c r="AT46" s="225"/>
      <c r="AU46" s="225"/>
      <c r="AV46" s="225"/>
      <c r="AW46" s="225"/>
      <c r="AX46" s="225"/>
      <c r="AY46" s="225"/>
      <c r="AZ46" s="225"/>
      <c r="BA46" s="225"/>
      <c r="BB46" s="225"/>
      <c r="BC46" s="225"/>
      <c r="BD46" s="225"/>
      <c r="BE46" s="225"/>
      <c r="BF46" s="225"/>
      <c r="BG46" s="225"/>
      <c r="BH46" s="225"/>
      <c r="BI46" s="225"/>
      <c r="BJ46" s="225"/>
      <c r="BK46" s="225"/>
      <c r="BL46" s="225"/>
      <c r="BM46" s="225"/>
      <c r="BN46" s="225"/>
      <c r="BO46" s="225"/>
      <c r="BP46" s="225"/>
      <c r="BQ46" s="225"/>
      <c r="BR46" s="225"/>
      <c r="BS46" s="225"/>
      <c r="BT46" s="225"/>
      <c r="BU46" s="225"/>
      <c r="BV46" s="225"/>
      <c r="BW46" s="225"/>
      <c r="BX46" s="225"/>
      <c r="BY46" s="225"/>
      <c r="BZ46" s="225"/>
      <c r="CA46" s="225"/>
      <c r="CB46" s="225"/>
      <c r="CC46" s="225"/>
      <c r="CD46" s="225"/>
      <c r="CE46" s="225"/>
      <c r="CF46" s="225"/>
      <c r="CG46" s="225"/>
      <c r="CH46" s="225"/>
      <c r="CI46" s="225"/>
      <c r="CJ46" s="225"/>
      <c r="CK46" s="225"/>
      <c r="CL46" s="225"/>
      <c r="CM46" s="225"/>
      <c r="CN46" s="225"/>
      <c r="CO46" s="225"/>
      <c r="CP46" s="225"/>
      <c r="CQ46" s="225"/>
      <c r="CR46" s="225"/>
      <c r="CS46" s="225"/>
      <c r="CT46" s="225"/>
      <c r="CU46" s="225"/>
      <c r="CV46" s="225"/>
      <c r="CW46" s="225"/>
      <c r="CX46" s="225"/>
      <c r="CY46" s="225"/>
      <c r="CZ46" s="225"/>
      <c r="DA46" s="225"/>
      <c r="DB46" s="225"/>
      <c r="DC46" s="225"/>
      <c r="DD46" s="225"/>
      <c r="DE46" s="225"/>
      <c r="DF46" s="225"/>
      <c r="DG46" s="225"/>
      <c r="DH46" s="225"/>
      <c r="DI46" s="225"/>
      <c r="DJ46" s="225"/>
      <c r="DK46" s="225"/>
      <c r="DL46" s="225"/>
      <c r="DM46" s="225"/>
      <c r="DN46" s="225"/>
      <c r="DO46" s="225"/>
      <c r="DP46" s="225"/>
      <c r="DQ46" s="225"/>
      <c r="DR46" s="225"/>
      <c r="DS46" s="225"/>
      <c r="DT46" s="225"/>
      <c r="DU46" s="225"/>
      <c r="DV46" s="225"/>
      <c r="DW46" s="225"/>
      <c r="DX46" s="225"/>
      <c r="DY46" s="225"/>
      <c r="DZ46" s="225"/>
      <c r="EA46" s="225"/>
      <c r="EB46" s="225"/>
      <c r="EC46" s="225"/>
      <c r="ED46" s="225"/>
      <c r="EE46" s="225"/>
      <c r="EF46" s="225"/>
      <c r="EG46" s="225"/>
      <c r="EH46" s="225"/>
      <c r="EI46" s="225"/>
      <c r="EJ46" s="225"/>
      <c r="EK46" s="225"/>
      <c r="EL46" s="225"/>
      <c r="EM46" s="225"/>
      <c r="EN46" s="225"/>
      <c r="EO46" s="225"/>
      <c r="EP46" s="225"/>
      <c r="EQ46" s="225"/>
      <c r="ER46" s="225"/>
      <c r="ES46" s="225"/>
      <c r="ET46" s="225"/>
      <c r="EU46" s="225"/>
      <c r="EV46" s="225"/>
      <c r="EW46" s="225"/>
      <c r="EX46" s="225"/>
      <c r="EY46" s="225"/>
      <c r="EZ46" s="225"/>
      <c r="FA46" s="225"/>
      <c r="FB46" s="225"/>
      <c r="FC46" s="225"/>
      <c r="FD46" s="225"/>
      <c r="FE46" s="225"/>
      <c r="FF46" s="225"/>
      <c r="FG46" s="225"/>
      <c r="FH46" s="225"/>
      <c r="FI46" s="225"/>
      <c r="FJ46" s="225"/>
      <c r="FK46" s="225"/>
      <c r="FL46" s="225"/>
      <c r="FM46" s="225"/>
      <c r="FN46" s="225"/>
      <c r="FO46" s="225"/>
      <c r="FP46" s="225"/>
      <c r="FQ46" s="225"/>
      <c r="FR46" s="225"/>
      <c r="FS46" s="225"/>
      <c r="FT46" s="225"/>
      <c r="FU46" s="225"/>
      <c r="FV46" s="225"/>
      <c r="FW46" s="225"/>
      <c r="FX46" s="225"/>
      <c r="FY46" s="225"/>
      <c r="FZ46" s="225"/>
      <c r="GA46" s="225"/>
      <c r="GB46" s="225"/>
      <c r="GC46" s="225"/>
      <c r="GD46" s="225"/>
      <c r="GE46" s="225"/>
      <c r="GF46" s="225"/>
      <c r="GG46" s="225"/>
      <c r="GH46" s="225"/>
      <c r="GI46" s="225"/>
      <c r="GJ46" s="225"/>
      <c r="GK46" s="225"/>
      <c r="GL46" s="225"/>
      <c r="GM46" s="225"/>
      <c r="GN46" s="225"/>
      <c r="GO46" s="225"/>
      <c r="GP46" s="225"/>
      <c r="GQ46" s="225"/>
      <c r="GR46" s="225"/>
      <c r="GS46" s="225"/>
      <c r="GT46" s="225"/>
      <c r="GU46" s="225"/>
      <c r="GV46" s="225"/>
      <c r="GW46" s="225"/>
      <c r="GX46" s="225"/>
      <c r="GY46" s="225"/>
      <c r="GZ46" s="225"/>
      <c r="HA46" s="225"/>
      <c r="HB46" s="225"/>
      <c r="HC46" s="225"/>
      <c r="HD46" s="225"/>
      <c r="HE46" s="225"/>
      <c r="HF46" s="225"/>
      <c r="HG46" s="225"/>
      <c r="HH46" s="225"/>
      <c r="HI46" s="225"/>
      <c r="HJ46" s="225"/>
      <c r="HK46" s="225"/>
      <c r="HL46" s="225"/>
      <c r="HM46" s="225"/>
      <c r="HN46" s="225"/>
      <c r="HO46" s="225"/>
      <c r="HP46" s="225"/>
      <c r="HQ46" s="225"/>
      <c r="HR46" s="225"/>
      <c r="HS46" s="225"/>
      <c r="HT46" s="225"/>
      <c r="HU46" s="225"/>
      <c r="HV46" s="225"/>
      <c r="HW46" s="225"/>
      <c r="HX46" s="225"/>
      <c r="HY46" s="225"/>
      <c r="HZ46" s="225"/>
      <c r="IA46" s="225"/>
      <c r="IB46" s="225"/>
      <c r="IC46" s="225"/>
      <c r="ID46" s="225"/>
      <c r="IE46" s="225"/>
      <c r="IF46" s="225"/>
      <c r="IG46" s="225"/>
      <c r="IH46" s="225"/>
      <c r="II46" s="225"/>
      <c r="IJ46" s="225"/>
      <c r="IK46" s="225"/>
      <c r="IL46" s="225"/>
      <c r="IM46" s="225"/>
      <c r="IN46" s="225"/>
      <c r="IO46" s="225"/>
      <c r="IP46" s="225"/>
      <c r="IQ46" s="225"/>
      <c r="IR46" s="225"/>
      <c r="IS46" s="225"/>
      <c r="IT46" s="225"/>
      <c r="IU46" s="225"/>
      <c r="IV46" s="225"/>
    </row>
    <row r="47" spans="1:256">
      <c r="A47" s="242" t="s">
        <v>1340</v>
      </c>
      <c r="B47" s="169"/>
      <c r="C47" s="169">
        <f>SUM(C48:C51)</f>
        <v>203879</v>
      </c>
      <c r="D47" s="169"/>
      <c r="E47" s="169">
        <f>SUM(E48:E51)</f>
        <v>33307</v>
      </c>
      <c r="F47" s="235">
        <f>C47/E47*100</f>
        <v>612.120575254451</v>
      </c>
      <c r="G47" s="225"/>
      <c r="H47" s="225"/>
      <c r="I47" s="225"/>
      <c r="J47" s="225"/>
      <c r="K47" s="225"/>
      <c r="L47" s="225"/>
      <c r="M47" s="225"/>
      <c r="N47" s="225"/>
      <c r="O47" s="225"/>
      <c r="P47" s="225"/>
      <c r="Q47" s="225"/>
      <c r="R47" s="225"/>
      <c r="S47" s="225"/>
      <c r="T47" s="225"/>
      <c r="U47" s="225"/>
      <c r="V47" s="225"/>
      <c r="W47" s="225"/>
      <c r="X47" s="225"/>
      <c r="Y47" s="225"/>
      <c r="Z47" s="225"/>
      <c r="AA47" s="225"/>
      <c r="AB47" s="225"/>
      <c r="AC47" s="225"/>
      <c r="AD47" s="225"/>
      <c r="AE47" s="225"/>
      <c r="AF47" s="225"/>
      <c r="AG47" s="225"/>
      <c r="AH47" s="225"/>
      <c r="AI47" s="225"/>
      <c r="AJ47" s="225"/>
      <c r="AK47" s="225"/>
      <c r="AL47" s="225"/>
      <c r="AM47" s="225"/>
      <c r="AN47" s="225"/>
      <c r="AO47" s="225"/>
      <c r="AP47" s="225"/>
      <c r="AQ47" s="225"/>
      <c r="AR47" s="225"/>
      <c r="AS47" s="225"/>
      <c r="AT47" s="225"/>
      <c r="AU47" s="225"/>
      <c r="AV47" s="225"/>
      <c r="AW47" s="225"/>
      <c r="AX47" s="225"/>
      <c r="AY47" s="225"/>
      <c r="AZ47" s="225"/>
      <c r="BA47" s="225"/>
      <c r="BB47" s="225"/>
      <c r="BC47" s="225"/>
      <c r="BD47" s="225"/>
      <c r="BE47" s="225"/>
      <c r="BF47" s="225"/>
      <c r="BG47" s="225"/>
      <c r="BH47" s="225"/>
      <c r="BI47" s="225"/>
      <c r="BJ47" s="225"/>
      <c r="BK47" s="225"/>
      <c r="BL47" s="225"/>
      <c r="BM47" s="225"/>
      <c r="BN47" s="225"/>
      <c r="BO47" s="225"/>
      <c r="BP47" s="225"/>
      <c r="BQ47" s="225"/>
      <c r="BR47" s="225"/>
      <c r="BS47" s="225"/>
      <c r="BT47" s="225"/>
      <c r="BU47" s="225"/>
      <c r="BV47" s="225"/>
      <c r="BW47" s="225"/>
      <c r="BX47" s="225"/>
      <c r="BY47" s="225"/>
      <c r="BZ47" s="225"/>
      <c r="CA47" s="225"/>
      <c r="CB47" s="225"/>
      <c r="CC47" s="225"/>
      <c r="CD47" s="225"/>
      <c r="CE47" s="225"/>
      <c r="CF47" s="225"/>
      <c r="CG47" s="225"/>
      <c r="CH47" s="225"/>
      <c r="CI47" s="225"/>
      <c r="CJ47" s="225"/>
      <c r="CK47" s="225"/>
      <c r="CL47" s="225"/>
      <c r="CM47" s="225"/>
      <c r="CN47" s="225"/>
      <c r="CO47" s="225"/>
      <c r="CP47" s="225"/>
      <c r="CQ47" s="225"/>
      <c r="CR47" s="225"/>
      <c r="CS47" s="225"/>
      <c r="CT47" s="225"/>
      <c r="CU47" s="225"/>
      <c r="CV47" s="225"/>
      <c r="CW47" s="225"/>
      <c r="CX47" s="225"/>
      <c r="CY47" s="225"/>
      <c r="CZ47" s="225"/>
      <c r="DA47" s="225"/>
      <c r="DB47" s="225"/>
      <c r="DC47" s="225"/>
      <c r="DD47" s="225"/>
      <c r="DE47" s="225"/>
      <c r="DF47" s="225"/>
      <c r="DG47" s="225"/>
      <c r="DH47" s="225"/>
      <c r="DI47" s="225"/>
      <c r="DJ47" s="225"/>
      <c r="DK47" s="225"/>
      <c r="DL47" s="225"/>
      <c r="DM47" s="225"/>
      <c r="DN47" s="225"/>
      <c r="DO47" s="225"/>
      <c r="DP47" s="225"/>
      <c r="DQ47" s="225"/>
      <c r="DR47" s="225"/>
      <c r="DS47" s="225"/>
      <c r="DT47" s="225"/>
      <c r="DU47" s="225"/>
      <c r="DV47" s="225"/>
      <c r="DW47" s="225"/>
      <c r="DX47" s="225"/>
      <c r="DY47" s="225"/>
      <c r="DZ47" s="225"/>
      <c r="EA47" s="225"/>
      <c r="EB47" s="225"/>
      <c r="EC47" s="225"/>
      <c r="ED47" s="225"/>
      <c r="EE47" s="225"/>
      <c r="EF47" s="225"/>
      <c r="EG47" s="225"/>
      <c r="EH47" s="225"/>
      <c r="EI47" s="225"/>
      <c r="EJ47" s="225"/>
      <c r="EK47" s="225"/>
      <c r="EL47" s="225"/>
      <c r="EM47" s="225"/>
      <c r="EN47" s="225"/>
      <c r="EO47" s="225"/>
      <c r="EP47" s="225"/>
      <c r="EQ47" s="225"/>
      <c r="ER47" s="225"/>
      <c r="ES47" s="225"/>
      <c r="ET47" s="225"/>
      <c r="EU47" s="225"/>
      <c r="EV47" s="225"/>
      <c r="EW47" s="225"/>
      <c r="EX47" s="225"/>
      <c r="EY47" s="225"/>
      <c r="EZ47" s="225"/>
      <c r="FA47" s="225"/>
      <c r="FB47" s="225"/>
      <c r="FC47" s="225"/>
      <c r="FD47" s="225"/>
      <c r="FE47" s="225"/>
      <c r="FF47" s="225"/>
      <c r="FG47" s="225"/>
      <c r="FH47" s="225"/>
      <c r="FI47" s="225"/>
      <c r="FJ47" s="225"/>
      <c r="FK47" s="225"/>
      <c r="FL47" s="225"/>
      <c r="FM47" s="225"/>
      <c r="FN47" s="225"/>
      <c r="FO47" s="225"/>
      <c r="FP47" s="225"/>
      <c r="FQ47" s="225"/>
      <c r="FR47" s="225"/>
      <c r="FS47" s="225"/>
      <c r="FT47" s="225"/>
      <c r="FU47" s="225"/>
      <c r="FV47" s="225"/>
      <c r="FW47" s="225"/>
      <c r="FX47" s="225"/>
      <c r="FY47" s="225"/>
      <c r="FZ47" s="225"/>
      <c r="GA47" s="225"/>
      <c r="GB47" s="225"/>
      <c r="GC47" s="225"/>
      <c r="GD47" s="225"/>
      <c r="GE47" s="225"/>
      <c r="GF47" s="225"/>
      <c r="GG47" s="225"/>
      <c r="GH47" s="225"/>
      <c r="GI47" s="225"/>
      <c r="GJ47" s="225"/>
      <c r="GK47" s="225"/>
      <c r="GL47" s="225"/>
      <c r="GM47" s="225"/>
      <c r="GN47" s="225"/>
      <c r="GO47" s="225"/>
      <c r="GP47" s="225"/>
      <c r="GQ47" s="225"/>
      <c r="GR47" s="225"/>
      <c r="GS47" s="225"/>
      <c r="GT47" s="225"/>
      <c r="GU47" s="225"/>
      <c r="GV47" s="225"/>
      <c r="GW47" s="225"/>
      <c r="GX47" s="225"/>
      <c r="GY47" s="225"/>
      <c r="GZ47" s="225"/>
      <c r="HA47" s="225"/>
      <c r="HB47" s="225"/>
      <c r="HC47" s="225"/>
      <c r="HD47" s="225"/>
      <c r="HE47" s="225"/>
      <c r="HF47" s="225"/>
      <c r="HG47" s="225"/>
      <c r="HH47" s="225"/>
      <c r="HI47" s="225"/>
      <c r="HJ47" s="225"/>
      <c r="HK47" s="225"/>
      <c r="HL47" s="225"/>
      <c r="HM47" s="225"/>
      <c r="HN47" s="225"/>
      <c r="HO47" s="225"/>
      <c r="HP47" s="225"/>
      <c r="HQ47" s="225"/>
      <c r="HR47" s="225"/>
      <c r="HS47" s="225"/>
      <c r="HT47" s="225"/>
      <c r="HU47" s="225"/>
      <c r="HV47" s="225"/>
      <c r="HW47" s="225"/>
      <c r="HX47" s="225"/>
      <c r="HY47" s="225"/>
      <c r="HZ47" s="225"/>
      <c r="IA47" s="225"/>
      <c r="IB47" s="225"/>
      <c r="IC47" s="225"/>
      <c r="ID47" s="225"/>
      <c r="IE47" s="225"/>
      <c r="IF47" s="225"/>
      <c r="IG47" s="225"/>
      <c r="IH47" s="225"/>
      <c r="II47" s="225"/>
      <c r="IJ47" s="225"/>
      <c r="IK47" s="225"/>
      <c r="IL47" s="225"/>
      <c r="IM47" s="225"/>
      <c r="IN47" s="225"/>
      <c r="IO47" s="225"/>
      <c r="IP47" s="225"/>
      <c r="IQ47" s="225"/>
      <c r="IR47" s="225"/>
      <c r="IS47" s="225"/>
      <c r="IT47" s="225"/>
      <c r="IU47" s="225"/>
      <c r="IV47" s="225"/>
    </row>
    <row r="48" spans="1:256">
      <c r="A48" s="244" t="s">
        <v>1341</v>
      </c>
      <c r="B48" s="166"/>
      <c r="C48" s="166">
        <v>3905</v>
      </c>
      <c r="D48" s="245"/>
      <c r="E48" s="166">
        <v>1122</v>
      </c>
      <c r="F48" s="239">
        <f>C48/E48*100</f>
        <v>348.039215686275</v>
      </c>
      <c r="G48" s="225"/>
      <c r="H48" s="225"/>
      <c r="I48" s="225"/>
      <c r="J48" s="225"/>
      <c r="K48" s="225"/>
      <c r="L48" s="225"/>
      <c r="M48" s="225"/>
      <c r="N48" s="225"/>
      <c r="O48" s="225"/>
      <c r="P48" s="225"/>
      <c r="Q48" s="225"/>
      <c r="R48" s="225"/>
      <c r="S48" s="225"/>
      <c r="T48" s="225"/>
      <c r="U48" s="225"/>
      <c r="V48" s="225"/>
      <c r="W48" s="225"/>
      <c r="X48" s="225"/>
      <c r="Y48" s="225"/>
      <c r="Z48" s="225"/>
      <c r="AA48" s="225"/>
      <c r="AB48" s="225"/>
      <c r="AC48" s="225"/>
      <c r="AD48" s="225"/>
      <c r="AE48" s="225"/>
      <c r="AF48" s="225"/>
      <c r="AG48" s="225"/>
      <c r="AH48" s="225"/>
      <c r="AI48" s="225"/>
      <c r="AJ48" s="225"/>
      <c r="AK48" s="225"/>
      <c r="AL48" s="225"/>
      <c r="AM48" s="225"/>
      <c r="AN48" s="225"/>
      <c r="AO48" s="225"/>
      <c r="AP48" s="225"/>
      <c r="AQ48" s="225"/>
      <c r="AR48" s="225"/>
      <c r="AS48" s="225"/>
      <c r="AT48" s="225"/>
      <c r="AU48" s="225"/>
      <c r="AV48" s="225"/>
      <c r="AW48" s="225"/>
      <c r="AX48" s="225"/>
      <c r="AY48" s="225"/>
      <c r="AZ48" s="225"/>
      <c r="BA48" s="225"/>
      <c r="BB48" s="225"/>
      <c r="BC48" s="225"/>
      <c r="BD48" s="225"/>
      <c r="BE48" s="225"/>
      <c r="BF48" s="225"/>
      <c r="BG48" s="225"/>
      <c r="BH48" s="225"/>
      <c r="BI48" s="225"/>
      <c r="BJ48" s="225"/>
      <c r="BK48" s="225"/>
      <c r="BL48" s="225"/>
      <c r="BM48" s="225"/>
      <c r="BN48" s="225"/>
      <c r="BO48" s="225"/>
      <c r="BP48" s="225"/>
      <c r="BQ48" s="225"/>
      <c r="BR48" s="225"/>
      <c r="BS48" s="225"/>
      <c r="BT48" s="225"/>
      <c r="BU48" s="225"/>
      <c r="BV48" s="225"/>
      <c r="BW48" s="225"/>
      <c r="BX48" s="225"/>
      <c r="BY48" s="225"/>
      <c r="BZ48" s="225"/>
      <c r="CA48" s="225"/>
      <c r="CB48" s="225"/>
      <c r="CC48" s="225"/>
      <c r="CD48" s="225"/>
      <c r="CE48" s="225"/>
      <c r="CF48" s="225"/>
      <c r="CG48" s="225"/>
      <c r="CH48" s="225"/>
      <c r="CI48" s="225"/>
      <c r="CJ48" s="225"/>
      <c r="CK48" s="225"/>
      <c r="CL48" s="225"/>
      <c r="CM48" s="225"/>
      <c r="CN48" s="225"/>
      <c r="CO48" s="225"/>
      <c r="CP48" s="225"/>
      <c r="CQ48" s="225"/>
      <c r="CR48" s="225"/>
      <c r="CS48" s="225"/>
      <c r="CT48" s="225"/>
      <c r="CU48" s="225"/>
      <c r="CV48" s="225"/>
      <c r="CW48" s="225"/>
      <c r="CX48" s="225"/>
      <c r="CY48" s="225"/>
      <c r="CZ48" s="225"/>
      <c r="DA48" s="225"/>
      <c r="DB48" s="225"/>
      <c r="DC48" s="225"/>
      <c r="DD48" s="225"/>
      <c r="DE48" s="225"/>
      <c r="DF48" s="225"/>
      <c r="DG48" s="225"/>
      <c r="DH48" s="225"/>
      <c r="DI48" s="225"/>
      <c r="DJ48" s="225"/>
      <c r="DK48" s="225"/>
      <c r="DL48" s="225"/>
      <c r="DM48" s="225"/>
      <c r="DN48" s="225"/>
      <c r="DO48" s="225"/>
      <c r="DP48" s="225"/>
      <c r="DQ48" s="225"/>
      <c r="DR48" s="225"/>
      <c r="DS48" s="225"/>
      <c r="DT48" s="225"/>
      <c r="DU48" s="225"/>
      <c r="DV48" s="225"/>
      <c r="DW48" s="225"/>
      <c r="DX48" s="225"/>
      <c r="DY48" s="225"/>
      <c r="DZ48" s="225"/>
      <c r="EA48" s="225"/>
      <c r="EB48" s="225"/>
      <c r="EC48" s="225"/>
      <c r="ED48" s="225"/>
      <c r="EE48" s="225"/>
      <c r="EF48" s="225"/>
      <c r="EG48" s="225"/>
      <c r="EH48" s="225"/>
      <c r="EI48" s="225"/>
      <c r="EJ48" s="225"/>
      <c r="EK48" s="225"/>
      <c r="EL48" s="225"/>
      <c r="EM48" s="225"/>
      <c r="EN48" s="225"/>
      <c r="EO48" s="225"/>
      <c r="EP48" s="225"/>
      <c r="EQ48" s="225"/>
      <c r="ER48" s="225"/>
      <c r="ES48" s="225"/>
      <c r="ET48" s="225"/>
      <c r="EU48" s="225"/>
      <c r="EV48" s="225"/>
      <c r="EW48" s="225"/>
      <c r="EX48" s="225"/>
      <c r="EY48" s="225"/>
      <c r="EZ48" s="225"/>
      <c r="FA48" s="225"/>
      <c r="FB48" s="225"/>
      <c r="FC48" s="225"/>
      <c r="FD48" s="225"/>
      <c r="FE48" s="225"/>
      <c r="FF48" s="225"/>
      <c r="FG48" s="225"/>
      <c r="FH48" s="225"/>
      <c r="FI48" s="225"/>
      <c r="FJ48" s="225"/>
      <c r="FK48" s="225"/>
      <c r="FL48" s="225"/>
      <c r="FM48" s="225"/>
      <c r="FN48" s="225"/>
      <c r="FO48" s="225"/>
      <c r="FP48" s="225"/>
      <c r="FQ48" s="225"/>
      <c r="FR48" s="225"/>
      <c r="FS48" s="225"/>
      <c r="FT48" s="225"/>
      <c r="FU48" s="225"/>
      <c r="FV48" s="225"/>
      <c r="FW48" s="225"/>
      <c r="FX48" s="225"/>
      <c r="FY48" s="225"/>
      <c r="FZ48" s="225"/>
      <c r="GA48" s="225"/>
      <c r="GB48" s="225"/>
      <c r="GC48" s="225"/>
      <c r="GD48" s="225"/>
      <c r="GE48" s="225"/>
      <c r="GF48" s="225"/>
      <c r="GG48" s="225"/>
      <c r="GH48" s="225"/>
      <c r="GI48" s="225"/>
      <c r="GJ48" s="225"/>
      <c r="GK48" s="225"/>
      <c r="GL48" s="225"/>
      <c r="GM48" s="225"/>
      <c r="GN48" s="225"/>
      <c r="GO48" s="225"/>
      <c r="GP48" s="225"/>
      <c r="GQ48" s="225"/>
      <c r="GR48" s="225"/>
      <c r="GS48" s="225"/>
      <c r="GT48" s="225"/>
      <c r="GU48" s="225"/>
      <c r="GV48" s="225"/>
      <c r="GW48" s="225"/>
      <c r="GX48" s="225"/>
      <c r="GY48" s="225"/>
      <c r="GZ48" s="225"/>
      <c r="HA48" s="225"/>
      <c r="HB48" s="225"/>
      <c r="HC48" s="225"/>
      <c r="HD48" s="225"/>
      <c r="HE48" s="225"/>
      <c r="HF48" s="225"/>
      <c r="HG48" s="225"/>
      <c r="HH48" s="225"/>
      <c r="HI48" s="225"/>
      <c r="HJ48" s="225"/>
      <c r="HK48" s="225"/>
      <c r="HL48" s="225"/>
      <c r="HM48" s="225"/>
      <c r="HN48" s="225"/>
      <c r="HO48" s="225"/>
      <c r="HP48" s="225"/>
      <c r="HQ48" s="225"/>
      <c r="HR48" s="225"/>
      <c r="HS48" s="225"/>
      <c r="HT48" s="225"/>
      <c r="HU48" s="225"/>
      <c r="HV48" s="225"/>
      <c r="HW48" s="225"/>
      <c r="HX48" s="225"/>
      <c r="HY48" s="225"/>
      <c r="HZ48" s="225"/>
      <c r="IA48" s="225"/>
      <c r="IB48" s="225"/>
      <c r="IC48" s="225"/>
      <c r="ID48" s="225"/>
      <c r="IE48" s="225"/>
      <c r="IF48" s="225"/>
      <c r="IG48" s="225"/>
      <c r="IH48" s="225"/>
      <c r="II48" s="225"/>
      <c r="IJ48" s="225"/>
      <c r="IK48" s="225"/>
      <c r="IL48" s="225"/>
      <c r="IM48" s="225"/>
      <c r="IN48" s="225"/>
      <c r="IO48" s="225"/>
      <c r="IP48" s="225"/>
      <c r="IQ48" s="225"/>
      <c r="IR48" s="225"/>
      <c r="IS48" s="225"/>
      <c r="IT48" s="225"/>
      <c r="IU48" s="225"/>
      <c r="IV48" s="225"/>
    </row>
    <row r="49" spans="1:256">
      <c r="A49" s="244" t="s">
        <v>1342</v>
      </c>
      <c r="B49" s="166"/>
      <c r="C49" s="166"/>
      <c r="D49" s="245"/>
      <c r="E49" s="166"/>
      <c r="F49" s="239"/>
      <c r="G49" s="225"/>
      <c r="H49" s="225"/>
      <c r="I49" s="225"/>
      <c r="J49" s="225"/>
      <c r="K49" s="225"/>
      <c r="L49" s="225"/>
      <c r="M49" s="225"/>
      <c r="N49" s="225"/>
      <c r="O49" s="225"/>
      <c r="P49" s="225"/>
      <c r="Q49" s="225"/>
      <c r="R49" s="225"/>
      <c r="S49" s="225"/>
      <c r="T49" s="225"/>
      <c r="U49" s="225"/>
      <c r="V49" s="225"/>
      <c r="W49" s="225"/>
      <c r="X49" s="225"/>
      <c r="Y49" s="225"/>
      <c r="Z49" s="225"/>
      <c r="AA49" s="225"/>
      <c r="AB49" s="225"/>
      <c r="AC49" s="225"/>
      <c r="AD49" s="225"/>
      <c r="AE49" s="225"/>
      <c r="AF49" s="225"/>
      <c r="AG49" s="225"/>
      <c r="AH49" s="225"/>
      <c r="AI49" s="225"/>
      <c r="AJ49" s="225"/>
      <c r="AK49" s="225"/>
      <c r="AL49" s="225"/>
      <c r="AM49" s="225"/>
      <c r="AN49" s="225"/>
      <c r="AO49" s="225"/>
      <c r="AP49" s="225"/>
      <c r="AQ49" s="225"/>
      <c r="AR49" s="225"/>
      <c r="AS49" s="225"/>
      <c r="AT49" s="225"/>
      <c r="AU49" s="225"/>
      <c r="AV49" s="225"/>
      <c r="AW49" s="225"/>
      <c r="AX49" s="225"/>
      <c r="AY49" s="225"/>
      <c r="AZ49" s="225"/>
      <c r="BA49" s="225"/>
      <c r="BB49" s="225"/>
      <c r="BC49" s="225"/>
      <c r="BD49" s="225"/>
      <c r="BE49" s="225"/>
      <c r="BF49" s="225"/>
      <c r="BG49" s="225"/>
      <c r="BH49" s="225"/>
      <c r="BI49" s="225"/>
      <c r="BJ49" s="225"/>
      <c r="BK49" s="225"/>
      <c r="BL49" s="225"/>
      <c r="BM49" s="225"/>
      <c r="BN49" s="225"/>
      <c r="BO49" s="225"/>
      <c r="BP49" s="225"/>
      <c r="BQ49" s="225"/>
      <c r="BR49" s="225"/>
      <c r="BS49" s="225"/>
      <c r="BT49" s="225"/>
      <c r="BU49" s="225"/>
      <c r="BV49" s="225"/>
      <c r="BW49" s="225"/>
      <c r="BX49" s="225"/>
      <c r="BY49" s="225"/>
      <c r="BZ49" s="225"/>
      <c r="CA49" s="225"/>
      <c r="CB49" s="225"/>
      <c r="CC49" s="225"/>
      <c r="CD49" s="225"/>
      <c r="CE49" s="225"/>
      <c r="CF49" s="225"/>
      <c r="CG49" s="225"/>
      <c r="CH49" s="225"/>
      <c r="CI49" s="225"/>
      <c r="CJ49" s="225"/>
      <c r="CK49" s="225"/>
      <c r="CL49" s="225"/>
      <c r="CM49" s="225"/>
      <c r="CN49" s="225"/>
      <c r="CO49" s="225"/>
      <c r="CP49" s="225"/>
      <c r="CQ49" s="225"/>
      <c r="CR49" s="225"/>
      <c r="CS49" s="225"/>
      <c r="CT49" s="225"/>
      <c r="CU49" s="225"/>
      <c r="CV49" s="225"/>
      <c r="CW49" s="225"/>
      <c r="CX49" s="225"/>
      <c r="CY49" s="225"/>
      <c r="CZ49" s="225"/>
      <c r="DA49" s="225"/>
      <c r="DB49" s="225"/>
      <c r="DC49" s="225"/>
      <c r="DD49" s="225"/>
      <c r="DE49" s="225"/>
      <c r="DF49" s="225"/>
      <c r="DG49" s="225"/>
      <c r="DH49" s="225"/>
      <c r="DI49" s="225"/>
      <c r="DJ49" s="225"/>
      <c r="DK49" s="225"/>
      <c r="DL49" s="225"/>
      <c r="DM49" s="225"/>
      <c r="DN49" s="225"/>
      <c r="DO49" s="225"/>
      <c r="DP49" s="225"/>
      <c r="DQ49" s="225"/>
      <c r="DR49" s="225"/>
      <c r="DS49" s="225"/>
      <c r="DT49" s="225"/>
      <c r="DU49" s="225"/>
      <c r="DV49" s="225"/>
      <c r="DW49" s="225"/>
      <c r="DX49" s="225"/>
      <c r="DY49" s="225"/>
      <c r="DZ49" s="225"/>
      <c r="EA49" s="225"/>
      <c r="EB49" s="225"/>
      <c r="EC49" s="225"/>
      <c r="ED49" s="225"/>
      <c r="EE49" s="225"/>
      <c r="EF49" s="225"/>
      <c r="EG49" s="225"/>
      <c r="EH49" s="225"/>
      <c r="EI49" s="225"/>
      <c r="EJ49" s="225"/>
      <c r="EK49" s="225"/>
      <c r="EL49" s="225"/>
      <c r="EM49" s="225"/>
      <c r="EN49" s="225"/>
      <c r="EO49" s="225"/>
      <c r="EP49" s="225"/>
      <c r="EQ49" s="225"/>
      <c r="ER49" s="225"/>
      <c r="ES49" s="225"/>
      <c r="ET49" s="225"/>
      <c r="EU49" s="225"/>
      <c r="EV49" s="225"/>
      <c r="EW49" s="225"/>
      <c r="EX49" s="225"/>
      <c r="EY49" s="225"/>
      <c r="EZ49" s="225"/>
      <c r="FA49" s="225"/>
      <c r="FB49" s="225"/>
      <c r="FC49" s="225"/>
      <c r="FD49" s="225"/>
      <c r="FE49" s="225"/>
      <c r="FF49" s="225"/>
      <c r="FG49" s="225"/>
      <c r="FH49" s="225"/>
      <c r="FI49" s="225"/>
      <c r="FJ49" s="225"/>
      <c r="FK49" s="225"/>
      <c r="FL49" s="225"/>
      <c r="FM49" s="225"/>
      <c r="FN49" s="225"/>
      <c r="FO49" s="225"/>
      <c r="FP49" s="225"/>
      <c r="FQ49" s="225"/>
      <c r="FR49" s="225"/>
      <c r="FS49" s="225"/>
      <c r="FT49" s="225"/>
      <c r="FU49" s="225"/>
      <c r="FV49" s="225"/>
      <c r="FW49" s="225"/>
      <c r="FX49" s="225"/>
      <c r="FY49" s="225"/>
      <c r="FZ49" s="225"/>
      <c r="GA49" s="225"/>
      <c r="GB49" s="225"/>
      <c r="GC49" s="225"/>
      <c r="GD49" s="225"/>
      <c r="GE49" s="225"/>
      <c r="GF49" s="225"/>
      <c r="GG49" s="225"/>
      <c r="GH49" s="225"/>
      <c r="GI49" s="225"/>
      <c r="GJ49" s="225"/>
      <c r="GK49" s="225"/>
      <c r="GL49" s="225"/>
      <c r="GM49" s="225"/>
      <c r="GN49" s="225"/>
      <c r="GO49" s="225"/>
      <c r="GP49" s="225"/>
      <c r="GQ49" s="225"/>
      <c r="GR49" s="225"/>
      <c r="GS49" s="225"/>
      <c r="GT49" s="225"/>
      <c r="GU49" s="225"/>
      <c r="GV49" s="225"/>
      <c r="GW49" s="225"/>
      <c r="GX49" s="225"/>
      <c r="GY49" s="225"/>
      <c r="GZ49" s="225"/>
      <c r="HA49" s="225"/>
      <c r="HB49" s="225"/>
      <c r="HC49" s="225"/>
      <c r="HD49" s="225"/>
      <c r="HE49" s="225"/>
      <c r="HF49" s="225"/>
      <c r="HG49" s="225"/>
      <c r="HH49" s="225"/>
      <c r="HI49" s="225"/>
      <c r="HJ49" s="225"/>
      <c r="HK49" s="225"/>
      <c r="HL49" s="225"/>
      <c r="HM49" s="225"/>
      <c r="HN49" s="225"/>
      <c r="HO49" s="225"/>
      <c r="HP49" s="225"/>
      <c r="HQ49" s="225"/>
      <c r="HR49" s="225"/>
      <c r="HS49" s="225"/>
      <c r="HT49" s="225"/>
      <c r="HU49" s="225"/>
      <c r="HV49" s="225"/>
      <c r="HW49" s="225"/>
      <c r="HX49" s="225"/>
      <c r="HY49" s="225"/>
      <c r="HZ49" s="225"/>
      <c r="IA49" s="225"/>
      <c r="IB49" s="225"/>
      <c r="IC49" s="225"/>
      <c r="ID49" s="225"/>
      <c r="IE49" s="225"/>
      <c r="IF49" s="225"/>
      <c r="IG49" s="225"/>
      <c r="IH49" s="225"/>
      <c r="II49" s="225"/>
      <c r="IJ49" s="225"/>
      <c r="IK49" s="225"/>
      <c r="IL49" s="225"/>
      <c r="IM49" s="225"/>
      <c r="IN49" s="225"/>
      <c r="IO49" s="225"/>
      <c r="IP49" s="225"/>
      <c r="IQ49" s="225"/>
      <c r="IR49" s="225"/>
      <c r="IS49" s="225"/>
      <c r="IT49" s="225"/>
      <c r="IU49" s="225"/>
      <c r="IV49" s="225"/>
    </row>
    <row r="50" spans="1:256">
      <c r="A50" s="244" t="s">
        <v>1343</v>
      </c>
      <c r="B50" s="166"/>
      <c r="C50" s="166">
        <v>183893</v>
      </c>
      <c r="D50" s="245"/>
      <c r="E50" s="166">
        <v>32185</v>
      </c>
      <c r="F50" s="239">
        <f>C50/E50*100</f>
        <v>571.362435917353</v>
      </c>
      <c r="G50" s="225"/>
      <c r="H50" s="225"/>
      <c r="I50" s="225"/>
      <c r="J50" s="225"/>
      <c r="K50" s="225"/>
      <c r="L50" s="225"/>
      <c r="M50" s="225"/>
      <c r="N50" s="225"/>
      <c r="O50" s="225"/>
      <c r="P50" s="225"/>
      <c r="Q50" s="225"/>
      <c r="R50" s="225"/>
      <c r="S50" s="225"/>
      <c r="T50" s="225"/>
      <c r="U50" s="225"/>
      <c r="V50" s="225"/>
      <c r="W50" s="225"/>
      <c r="X50" s="225"/>
      <c r="Y50" s="225"/>
      <c r="Z50" s="225"/>
      <c r="AA50" s="225"/>
      <c r="AB50" s="225"/>
      <c r="AC50" s="225"/>
      <c r="AD50" s="225"/>
      <c r="AE50" s="225"/>
      <c r="AF50" s="225"/>
      <c r="AG50" s="225"/>
      <c r="AH50" s="225"/>
      <c r="AI50" s="225"/>
      <c r="AJ50" s="225"/>
      <c r="AK50" s="225"/>
      <c r="AL50" s="225"/>
      <c r="AM50" s="225"/>
      <c r="AN50" s="225"/>
      <c r="AO50" s="225"/>
      <c r="AP50" s="225"/>
      <c r="AQ50" s="225"/>
      <c r="AR50" s="225"/>
      <c r="AS50" s="225"/>
      <c r="AT50" s="225"/>
      <c r="AU50" s="225"/>
      <c r="AV50" s="225"/>
      <c r="AW50" s="225"/>
      <c r="AX50" s="225"/>
      <c r="AY50" s="225"/>
      <c r="AZ50" s="225"/>
      <c r="BA50" s="225"/>
      <c r="BB50" s="225"/>
      <c r="BC50" s="225"/>
      <c r="BD50" s="225"/>
      <c r="BE50" s="225"/>
      <c r="BF50" s="225"/>
      <c r="BG50" s="225"/>
      <c r="BH50" s="225"/>
      <c r="BI50" s="225"/>
      <c r="BJ50" s="225"/>
      <c r="BK50" s="225"/>
      <c r="BL50" s="225"/>
      <c r="BM50" s="225"/>
      <c r="BN50" s="225"/>
      <c r="BO50" s="225"/>
      <c r="BP50" s="225"/>
      <c r="BQ50" s="225"/>
      <c r="BR50" s="225"/>
      <c r="BS50" s="225"/>
      <c r="BT50" s="225"/>
      <c r="BU50" s="225"/>
      <c r="BV50" s="225"/>
      <c r="BW50" s="225"/>
      <c r="BX50" s="225"/>
      <c r="BY50" s="225"/>
      <c r="BZ50" s="225"/>
      <c r="CA50" s="225"/>
      <c r="CB50" s="225"/>
      <c r="CC50" s="225"/>
      <c r="CD50" s="225"/>
      <c r="CE50" s="225"/>
      <c r="CF50" s="225"/>
      <c r="CG50" s="225"/>
      <c r="CH50" s="225"/>
      <c r="CI50" s="225"/>
      <c r="CJ50" s="225"/>
      <c r="CK50" s="225"/>
      <c r="CL50" s="225"/>
      <c r="CM50" s="225"/>
      <c r="CN50" s="225"/>
      <c r="CO50" s="225"/>
      <c r="CP50" s="225"/>
      <c r="CQ50" s="225"/>
      <c r="CR50" s="225"/>
      <c r="CS50" s="225"/>
      <c r="CT50" s="225"/>
      <c r="CU50" s="225"/>
      <c r="CV50" s="225"/>
      <c r="CW50" s="225"/>
      <c r="CX50" s="225"/>
      <c r="CY50" s="225"/>
      <c r="CZ50" s="225"/>
      <c r="DA50" s="225"/>
      <c r="DB50" s="225"/>
      <c r="DC50" s="225"/>
      <c r="DD50" s="225"/>
      <c r="DE50" s="225"/>
      <c r="DF50" s="225"/>
      <c r="DG50" s="225"/>
      <c r="DH50" s="225"/>
      <c r="DI50" s="225"/>
      <c r="DJ50" s="225"/>
      <c r="DK50" s="225"/>
      <c r="DL50" s="225"/>
      <c r="DM50" s="225"/>
      <c r="DN50" s="225"/>
      <c r="DO50" s="225"/>
      <c r="DP50" s="225"/>
      <c r="DQ50" s="225"/>
      <c r="DR50" s="225"/>
      <c r="DS50" s="225"/>
      <c r="DT50" s="225"/>
      <c r="DU50" s="225"/>
      <c r="DV50" s="225"/>
      <c r="DW50" s="225"/>
      <c r="DX50" s="225"/>
      <c r="DY50" s="225"/>
      <c r="DZ50" s="225"/>
      <c r="EA50" s="225"/>
      <c r="EB50" s="225"/>
      <c r="EC50" s="225"/>
      <c r="ED50" s="225"/>
      <c r="EE50" s="225"/>
      <c r="EF50" s="225"/>
      <c r="EG50" s="225"/>
      <c r="EH50" s="225"/>
      <c r="EI50" s="225"/>
      <c r="EJ50" s="225"/>
      <c r="EK50" s="225"/>
      <c r="EL50" s="225"/>
      <c r="EM50" s="225"/>
      <c r="EN50" s="225"/>
      <c r="EO50" s="225"/>
      <c r="EP50" s="225"/>
      <c r="EQ50" s="225"/>
      <c r="ER50" s="225"/>
      <c r="ES50" s="225"/>
      <c r="ET50" s="225"/>
      <c r="EU50" s="225"/>
      <c r="EV50" s="225"/>
      <c r="EW50" s="225"/>
      <c r="EX50" s="225"/>
      <c r="EY50" s="225"/>
      <c r="EZ50" s="225"/>
      <c r="FA50" s="225"/>
      <c r="FB50" s="225"/>
      <c r="FC50" s="225"/>
      <c r="FD50" s="225"/>
      <c r="FE50" s="225"/>
      <c r="FF50" s="225"/>
      <c r="FG50" s="225"/>
      <c r="FH50" s="225"/>
      <c r="FI50" s="225"/>
      <c r="FJ50" s="225"/>
      <c r="FK50" s="225"/>
      <c r="FL50" s="225"/>
      <c r="FM50" s="225"/>
      <c r="FN50" s="225"/>
      <c r="FO50" s="225"/>
      <c r="FP50" s="225"/>
      <c r="FQ50" s="225"/>
      <c r="FR50" s="225"/>
      <c r="FS50" s="225"/>
      <c r="FT50" s="225"/>
      <c r="FU50" s="225"/>
      <c r="FV50" s="225"/>
      <c r="FW50" s="225"/>
      <c r="FX50" s="225"/>
      <c r="FY50" s="225"/>
      <c r="FZ50" s="225"/>
      <c r="GA50" s="225"/>
      <c r="GB50" s="225"/>
      <c r="GC50" s="225"/>
      <c r="GD50" s="225"/>
      <c r="GE50" s="225"/>
      <c r="GF50" s="225"/>
      <c r="GG50" s="225"/>
      <c r="GH50" s="225"/>
      <c r="GI50" s="225"/>
      <c r="GJ50" s="225"/>
      <c r="GK50" s="225"/>
      <c r="GL50" s="225"/>
      <c r="GM50" s="225"/>
      <c r="GN50" s="225"/>
      <c r="GO50" s="225"/>
      <c r="GP50" s="225"/>
      <c r="GQ50" s="225"/>
      <c r="GR50" s="225"/>
      <c r="GS50" s="225"/>
      <c r="GT50" s="225"/>
      <c r="GU50" s="225"/>
      <c r="GV50" s="225"/>
      <c r="GW50" s="225"/>
      <c r="GX50" s="225"/>
      <c r="GY50" s="225"/>
      <c r="GZ50" s="225"/>
      <c r="HA50" s="225"/>
      <c r="HB50" s="225"/>
      <c r="HC50" s="225"/>
      <c r="HD50" s="225"/>
      <c r="HE50" s="225"/>
      <c r="HF50" s="225"/>
      <c r="HG50" s="225"/>
      <c r="HH50" s="225"/>
      <c r="HI50" s="225"/>
      <c r="HJ50" s="225"/>
      <c r="HK50" s="225"/>
      <c r="HL50" s="225"/>
      <c r="HM50" s="225"/>
      <c r="HN50" s="225"/>
      <c r="HO50" s="225"/>
      <c r="HP50" s="225"/>
      <c r="HQ50" s="225"/>
      <c r="HR50" s="225"/>
      <c r="HS50" s="225"/>
      <c r="HT50" s="225"/>
      <c r="HU50" s="225"/>
      <c r="HV50" s="225"/>
      <c r="HW50" s="225"/>
      <c r="HX50" s="225"/>
      <c r="HY50" s="225"/>
      <c r="HZ50" s="225"/>
      <c r="IA50" s="225"/>
      <c r="IB50" s="225"/>
      <c r="IC50" s="225"/>
      <c r="ID50" s="225"/>
      <c r="IE50" s="225"/>
      <c r="IF50" s="225"/>
      <c r="IG50" s="225"/>
      <c r="IH50" s="225"/>
      <c r="II50" s="225"/>
      <c r="IJ50" s="225"/>
      <c r="IK50" s="225"/>
      <c r="IL50" s="225"/>
      <c r="IM50" s="225"/>
      <c r="IN50" s="225"/>
      <c r="IO50" s="225"/>
      <c r="IP50" s="225"/>
      <c r="IQ50" s="225"/>
      <c r="IR50" s="225"/>
      <c r="IS50" s="225"/>
      <c r="IT50" s="225"/>
      <c r="IU50" s="225"/>
      <c r="IV50" s="225"/>
    </row>
    <row r="51" spans="1:256">
      <c r="A51" s="244" t="s">
        <v>1344</v>
      </c>
      <c r="B51" s="166"/>
      <c r="C51" s="166">
        <v>16081</v>
      </c>
      <c r="D51" s="245"/>
      <c r="E51" s="166"/>
      <c r="F51" s="239"/>
      <c r="G51" s="225"/>
      <c r="H51" s="225"/>
      <c r="I51" s="225"/>
      <c r="J51" s="225"/>
      <c r="K51" s="225"/>
      <c r="L51" s="225"/>
      <c r="M51" s="225"/>
      <c r="N51" s="225"/>
      <c r="O51" s="225"/>
      <c r="P51" s="225"/>
      <c r="Q51" s="225"/>
      <c r="R51" s="225"/>
      <c r="S51" s="225"/>
      <c r="T51" s="225"/>
      <c r="U51" s="225"/>
      <c r="V51" s="225"/>
      <c r="W51" s="225"/>
      <c r="X51" s="225"/>
      <c r="Y51" s="225"/>
      <c r="Z51" s="225"/>
      <c r="AA51" s="225"/>
      <c r="AB51" s="225"/>
      <c r="AC51" s="225"/>
      <c r="AD51" s="225"/>
      <c r="AE51" s="225"/>
      <c r="AF51" s="225"/>
      <c r="AG51" s="225"/>
      <c r="AH51" s="225"/>
      <c r="AI51" s="225"/>
      <c r="AJ51" s="225"/>
      <c r="AK51" s="225"/>
      <c r="AL51" s="225"/>
      <c r="AM51" s="225"/>
      <c r="AN51" s="225"/>
      <c r="AO51" s="225"/>
      <c r="AP51" s="225"/>
      <c r="AQ51" s="225"/>
      <c r="AR51" s="225"/>
      <c r="AS51" s="225"/>
      <c r="AT51" s="225"/>
      <c r="AU51" s="225"/>
      <c r="AV51" s="225"/>
      <c r="AW51" s="225"/>
      <c r="AX51" s="225"/>
      <c r="AY51" s="225"/>
      <c r="AZ51" s="225"/>
      <c r="BA51" s="225"/>
      <c r="BB51" s="225"/>
      <c r="BC51" s="225"/>
      <c r="BD51" s="225"/>
      <c r="BE51" s="225"/>
      <c r="BF51" s="225"/>
      <c r="BG51" s="225"/>
      <c r="BH51" s="225"/>
      <c r="BI51" s="225"/>
      <c r="BJ51" s="225"/>
      <c r="BK51" s="225"/>
      <c r="BL51" s="225"/>
      <c r="BM51" s="225"/>
      <c r="BN51" s="225"/>
      <c r="BO51" s="225"/>
      <c r="BP51" s="225"/>
      <c r="BQ51" s="225"/>
      <c r="BR51" s="225"/>
      <c r="BS51" s="225"/>
      <c r="BT51" s="225"/>
      <c r="BU51" s="225"/>
      <c r="BV51" s="225"/>
      <c r="BW51" s="225"/>
      <c r="BX51" s="225"/>
      <c r="BY51" s="225"/>
      <c r="BZ51" s="225"/>
      <c r="CA51" s="225"/>
      <c r="CB51" s="225"/>
      <c r="CC51" s="225"/>
      <c r="CD51" s="225"/>
      <c r="CE51" s="225"/>
      <c r="CF51" s="225"/>
      <c r="CG51" s="225"/>
      <c r="CH51" s="225"/>
      <c r="CI51" s="225"/>
      <c r="CJ51" s="225"/>
      <c r="CK51" s="225"/>
      <c r="CL51" s="225"/>
      <c r="CM51" s="225"/>
      <c r="CN51" s="225"/>
      <c r="CO51" s="225"/>
      <c r="CP51" s="225"/>
      <c r="CQ51" s="225"/>
      <c r="CR51" s="225"/>
      <c r="CS51" s="225"/>
      <c r="CT51" s="225"/>
      <c r="CU51" s="225"/>
      <c r="CV51" s="225"/>
      <c r="CW51" s="225"/>
      <c r="CX51" s="225"/>
      <c r="CY51" s="225"/>
      <c r="CZ51" s="225"/>
      <c r="DA51" s="225"/>
      <c r="DB51" s="225"/>
      <c r="DC51" s="225"/>
      <c r="DD51" s="225"/>
      <c r="DE51" s="225"/>
      <c r="DF51" s="225"/>
      <c r="DG51" s="225"/>
      <c r="DH51" s="225"/>
      <c r="DI51" s="225"/>
      <c r="DJ51" s="225"/>
      <c r="DK51" s="225"/>
      <c r="DL51" s="225"/>
      <c r="DM51" s="225"/>
      <c r="DN51" s="225"/>
      <c r="DO51" s="225"/>
      <c r="DP51" s="225"/>
      <c r="DQ51" s="225"/>
      <c r="DR51" s="225"/>
      <c r="DS51" s="225"/>
      <c r="DT51" s="225"/>
      <c r="DU51" s="225"/>
      <c r="DV51" s="225"/>
      <c r="DW51" s="225"/>
      <c r="DX51" s="225"/>
      <c r="DY51" s="225"/>
      <c r="DZ51" s="225"/>
      <c r="EA51" s="225"/>
      <c r="EB51" s="225"/>
      <c r="EC51" s="225"/>
      <c r="ED51" s="225"/>
      <c r="EE51" s="225"/>
      <c r="EF51" s="225"/>
      <c r="EG51" s="225"/>
      <c r="EH51" s="225"/>
      <c r="EI51" s="225"/>
      <c r="EJ51" s="225"/>
      <c r="EK51" s="225"/>
      <c r="EL51" s="225"/>
      <c r="EM51" s="225"/>
      <c r="EN51" s="225"/>
      <c r="EO51" s="225"/>
      <c r="EP51" s="225"/>
      <c r="EQ51" s="225"/>
      <c r="ER51" s="225"/>
      <c r="ES51" s="225"/>
      <c r="ET51" s="225"/>
      <c r="EU51" s="225"/>
      <c r="EV51" s="225"/>
      <c r="EW51" s="225"/>
      <c r="EX51" s="225"/>
      <c r="EY51" s="225"/>
      <c r="EZ51" s="225"/>
      <c r="FA51" s="225"/>
      <c r="FB51" s="225"/>
      <c r="FC51" s="225"/>
      <c r="FD51" s="225"/>
      <c r="FE51" s="225"/>
      <c r="FF51" s="225"/>
      <c r="FG51" s="225"/>
      <c r="FH51" s="225"/>
      <c r="FI51" s="225"/>
      <c r="FJ51" s="225"/>
      <c r="FK51" s="225"/>
      <c r="FL51" s="225"/>
      <c r="FM51" s="225"/>
      <c r="FN51" s="225"/>
      <c r="FO51" s="225"/>
      <c r="FP51" s="225"/>
      <c r="FQ51" s="225"/>
      <c r="FR51" s="225"/>
      <c r="FS51" s="225"/>
      <c r="FT51" s="225"/>
      <c r="FU51" s="225"/>
      <c r="FV51" s="225"/>
      <c r="FW51" s="225"/>
      <c r="FX51" s="225"/>
      <c r="FY51" s="225"/>
      <c r="FZ51" s="225"/>
      <c r="GA51" s="225"/>
      <c r="GB51" s="225"/>
      <c r="GC51" s="225"/>
      <c r="GD51" s="225"/>
      <c r="GE51" s="225"/>
      <c r="GF51" s="225"/>
      <c r="GG51" s="225"/>
      <c r="GH51" s="225"/>
      <c r="GI51" s="225"/>
      <c r="GJ51" s="225"/>
      <c r="GK51" s="225"/>
      <c r="GL51" s="225"/>
      <c r="GM51" s="225"/>
      <c r="GN51" s="225"/>
      <c r="GO51" s="225"/>
      <c r="GP51" s="225"/>
      <c r="GQ51" s="225"/>
      <c r="GR51" s="225"/>
      <c r="GS51" s="225"/>
      <c r="GT51" s="225"/>
      <c r="GU51" s="225"/>
      <c r="GV51" s="225"/>
      <c r="GW51" s="225"/>
      <c r="GX51" s="225"/>
      <c r="GY51" s="225"/>
      <c r="GZ51" s="225"/>
      <c r="HA51" s="225"/>
      <c r="HB51" s="225"/>
      <c r="HC51" s="225"/>
      <c r="HD51" s="225"/>
      <c r="HE51" s="225"/>
      <c r="HF51" s="225"/>
      <c r="HG51" s="225"/>
      <c r="HH51" s="225"/>
      <c r="HI51" s="225"/>
      <c r="HJ51" s="225"/>
      <c r="HK51" s="225"/>
      <c r="HL51" s="225"/>
      <c r="HM51" s="225"/>
      <c r="HN51" s="225"/>
      <c r="HO51" s="225"/>
      <c r="HP51" s="225"/>
      <c r="HQ51" s="225"/>
      <c r="HR51" s="225"/>
      <c r="HS51" s="225"/>
      <c r="HT51" s="225"/>
      <c r="HU51" s="225"/>
      <c r="HV51" s="225"/>
      <c r="HW51" s="225"/>
      <c r="HX51" s="225"/>
      <c r="HY51" s="225"/>
      <c r="HZ51" s="225"/>
      <c r="IA51" s="225"/>
      <c r="IB51" s="225"/>
      <c r="IC51" s="225"/>
      <c r="ID51" s="225"/>
      <c r="IE51" s="225"/>
      <c r="IF51" s="225"/>
      <c r="IG51" s="225"/>
      <c r="IH51" s="225"/>
      <c r="II51" s="225"/>
      <c r="IJ51" s="225"/>
      <c r="IK51" s="225"/>
      <c r="IL51" s="225"/>
      <c r="IM51" s="225"/>
      <c r="IN51" s="225"/>
      <c r="IO51" s="225"/>
      <c r="IP51" s="225"/>
      <c r="IQ51" s="225"/>
      <c r="IR51" s="225"/>
      <c r="IS51" s="225"/>
      <c r="IT51" s="225"/>
      <c r="IU51" s="225"/>
      <c r="IV51" s="225"/>
    </row>
    <row r="52" spans="1:256">
      <c r="A52" s="241" t="s">
        <v>96</v>
      </c>
      <c r="B52" s="169">
        <f>B45+B46+B47</f>
        <v>262888</v>
      </c>
      <c r="C52" s="169">
        <f>C45+C46+C47</f>
        <v>669262</v>
      </c>
      <c r="D52" s="243">
        <f>C52/B52*100</f>
        <v>254.580657922766</v>
      </c>
      <c r="E52" s="169">
        <f>SUM(E45:E47)</f>
        <v>532418</v>
      </c>
      <c r="F52" s="235">
        <f>C52/E52*100</f>
        <v>125.70236167823</v>
      </c>
      <c r="G52" s="225"/>
      <c r="H52" s="225"/>
      <c r="I52" s="225"/>
      <c r="J52" s="225"/>
      <c r="K52" s="225"/>
      <c r="L52" s="225"/>
      <c r="M52" s="225"/>
      <c r="N52" s="225"/>
      <c r="O52" s="225"/>
      <c r="P52" s="225"/>
      <c r="Q52" s="225"/>
      <c r="R52" s="225"/>
      <c r="S52" s="225"/>
      <c r="T52" s="225"/>
      <c r="U52" s="225"/>
      <c r="V52" s="225"/>
      <c r="W52" s="225"/>
      <c r="X52" s="225"/>
      <c r="Y52" s="225"/>
      <c r="Z52" s="225"/>
      <c r="AA52" s="225"/>
      <c r="AB52" s="225"/>
      <c r="AC52" s="225"/>
      <c r="AD52" s="225"/>
      <c r="AE52" s="225"/>
      <c r="AF52" s="225"/>
      <c r="AG52" s="225"/>
      <c r="AH52" s="225"/>
      <c r="AI52" s="225"/>
      <c r="AJ52" s="225"/>
      <c r="AK52" s="225"/>
      <c r="AL52" s="225"/>
      <c r="AM52" s="225"/>
      <c r="AN52" s="225"/>
      <c r="AO52" s="225"/>
      <c r="AP52" s="225"/>
      <c r="AQ52" s="225"/>
      <c r="AR52" s="225"/>
      <c r="AS52" s="225"/>
      <c r="AT52" s="225"/>
      <c r="AU52" s="225"/>
      <c r="AV52" s="225"/>
      <c r="AW52" s="225"/>
      <c r="AX52" s="225"/>
      <c r="AY52" s="225"/>
      <c r="AZ52" s="225"/>
      <c r="BA52" s="225"/>
      <c r="BB52" s="225"/>
      <c r="BC52" s="225"/>
      <c r="BD52" s="225"/>
      <c r="BE52" s="225"/>
      <c r="BF52" s="225"/>
      <c r="BG52" s="225"/>
      <c r="BH52" s="225"/>
      <c r="BI52" s="225"/>
      <c r="BJ52" s="225"/>
      <c r="BK52" s="225"/>
      <c r="BL52" s="225"/>
      <c r="BM52" s="225"/>
      <c r="BN52" s="225"/>
      <c r="BO52" s="225"/>
      <c r="BP52" s="225"/>
      <c r="BQ52" s="225"/>
      <c r="BR52" s="225"/>
      <c r="BS52" s="225"/>
      <c r="BT52" s="225"/>
      <c r="BU52" s="225"/>
      <c r="BV52" s="225"/>
      <c r="BW52" s="225"/>
      <c r="BX52" s="225"/>
      <c r="BY52" s="225"/>
      <c r="BZ52" s="225"/>
      <c r="CA52" s="225"/>
      <c r="CB52" s="225"/>
      <c r="CC52" s="225"/>
      <c r="CD52" s="225"/>
      <c r="CE52" s="225"/>
      <c r="CF52" s="225"/>
      <c r="CG52" s="225"/>
      <c r="CH52" s="225"/>
      <c r="CI52" s="225"/>
      <c r="CJ52" s="225"/>
      <c r="CK52" s="225"/>
      <c r="CL52" s="225"/>
      <c r="CM52" s="225"/>
      <c r="CN52" s="225"/>
      <c r="CO52" s="225"/>
      <c r="CP52" s="225"/>
      <c r="CQ52" s="225"/>
      <c r="CR52" s="225"/>
      <c r="CS52" s="225"/>
      <c r="CT52" s="225"/>
      <c r="CU52" s="225"/>
      <c r="CV52" s="225"/>
      <c r="CW52" s="225"/>
      <c r="CX52" s="225"/>
      <c r="CY52" s="225"/>
      <c r="CZ52" s="225"/>
      <c r="DA52" s="225"/>
      <c r="DB52" s="225"/>
      <c r="DC52" s="225"/>
      <c r="DD52" s="225"/>
      <c r="DE52" s="225"/>
      <c r="DF52" s="225"/>
      <c r="DG52" s="225"/>
      <c r="DH52" s="225"/>
      <c r="DI52" s="225"/>
      <c r="DJ52" s="225"/>
      <c r="DK52" s="225"/>
      <c r="DL52" s="225"/>
      <c r="DM52" s="225"/>
      <c r="DN52" s="225"/>
      <c r="DO52" s="225"/>
      <c r="DP52" s="225"/>
      <c r="DQ52" s="225"/>
      <c r="DR52" s="225"/>
      <c r="DS52" s="225"/>
      <c r="DT52" s="225"/>
      <c r="DU52" s="225"/>
      <c r="DV52" s="225"/>
      <c r="DW52" s="225"/>
      <c r="DX52" s="225"/>
      <c r="DY52" s="225"/>
      <c r="DZ52" s="225"/>
      <c r="EA52" s="225"/>
      <c r="EB52" s="225"/>
      <c r="EC52" s="225"/>
      <c r="ED52" s="225"/>
      <c r="EE52" s="225"/>
      <c r="EF52" s="225"/>
      <c r="EG52" s="225"/>
      <c r="EH52" s="225"/>
      <c r="EI52" s="225"/>
      <c r="EJ52" s="225"/>
      <c r="EK52" s="225"/>
      <c r="EL52" s="225"/>
      <c r="EM52" s="225"/>
      <c r="EN52" s="225"/>
      <c r="EO52" s="225"/>
      <c r="EP52" s="225"/>
      <c r="EQ52" s="225"/>
      <c r="ER52" s="225"/>
      <c r="ES52" s="225"/>
      <c r="ET52" s="225"/>
      <c r="EU52" s="225"/>
      <c r="EV52" s="225"/>
      <c r="EW52" s="225"/>
      <c r="EX52" s="225"/>
      <c r="EY52" s="225"/>
      <c r="EZ52" s="225"/>
      <c r="FA52" s="225"/>
      <c r="FB52" s="225"/>
      <c r="FC52" s="225"/>
      <c r="FD52" s="225"/>
      <c r="FE52" s="225"/>
      <c r="FF52" s="225"/>
      <c r="FG52" s="225"/>
      <c r="FH52" s="225"/>
      <c r="FI52" s="225"/>
      <c r="FJ52" s="225"/>
      <c r="FK52" s="225"/>
      <c r="FL52" s="225"/>
      <c r="FM52" s="225"/>
      <c r="FN52" s="225"/>
      <c r="FO52" s="225"/>
      <c r="FP52" s="225"/>
      <c r="FQ52" s="225"/>
      <c r="FR52" s="225"/>
      <c r="FS52" s="225"/>
      <c r="FT52" s="225"/>
      <c r="FU52" s="225"/>
      <c r="FV52" s="225"/>
      <c r="FW52" s="225"/>
      <c r="FX52" s="225"/>
      <c r="FY52" s="225"/>
      <c r="FZ52" s="225"/>
      <c r="GA52" s="225"/>
      <c r="GB52" s="225"/>
      <c r="GC52" s="225"/>
      <c r="GD52" s="225"/>
      <c r="GE52" s="225"/>
      <c r="GF52" s="225"/>
      <c r="GG52" s="225"/>
      <c r="GH52" s="225"/>
      <c r="GI52" s="225"/>
      <c r="GJ52" s="225"/>
      <c r="GK52" s="225"/>
      <c r="GL52" s="225"/>
      <c r="GM52" s="225"/>
      <c r="GN52" s="225"/>
      <c r="GO52" s="225"/>
      <c r="GP52" s="225"/>
      <c r="GQ52" s="225"/>
      <c r="GR52" s="225"/>
      <c r="GS52" s="225"/>
      <c r="GT52" s="225"/>
      <c r="GU52" s="225"/>
      <c r="GV52" s="225"/>
      <c r="GW52" s="225"/>
      <c r="GX52" s="225"/>
      <c r="GY52" s="225"/>
      <c r="GZ52" s="225"/>
      <c r="HA52" s="225"/>
      <c r="HB52" s="225"/>
      <c r="HC52" s="225"/>
      <c r="HD52" s="225"/>
      <c r="HE52" s="225"/>
      <c r="HF52" s="225"/>
      <c r="HG52" s="225"/>
      <c r="HH52" s="225"/>
      <c r="HI52" s="225"/>
      <c r="HJ52" s="225"/>
      <c r="HK52" s="225"/>
      <c r="HL52" s="225"/>
      <c r="HM52" s="225"/>
      <c r="HN52" s="225"/>
      <c r="HO52" s="225"/>
      <c r="HP52" s="225"/>
      <c r="HQ52" s="225"/>
      <c r="HR52" s="225"/>
      <c r="HS52" s="225"/>
      <c r="HT52" s="225"/>
      <c r="HU52" s="225"/>
      <c r="HV52" s="225"/>
      <c r="HW52" s="225"/>
      <c r="HX52" s="225"/>
      <c r="HY52" s="225"/>
      <c r="HZ52" s="225"/>
      <c r="IA52" s="225"/>
      <c r="IB52" s="225"/>
      <c r="IC52" s="225"/>
      <c r="ID52" s="225"/>
      <c r="IE52" s="225"/>
      <c r="IF52" s="225"/>
      <c r="IG52" s="225"/>
      <c r="IH52" s="225"/>
      <c r="II52" s="225"/>
      <c r="IJ52" s="225"/>
      <c r="IK52" s="225"/>
      <c r="IL52" s="225"/>
      <c r="IM52" s="225"/>
      <c r="IN52" s="225"/>
      <c r="IO52" s="225"/>
      <c r="IP52" s="225"/>
      <c r="IQ52" s="225"/>
      <c r="IR52" s="225"/>
      <c r="IS52" s="225"/>
      <c r="IT52" s="225"/>
      <c r="IU52" s="225"/>
      <c r="IV52" s="225"/>
    </row>
    <row r="53" ht="14.25" spans="1:256">
      <c r="A53" s="273"/>
      <c r="B53" s="273"/>
      <c r="C53" s="273"/>
      <c r="D53" s="273"/>
      <c r="E53" s="273"/>
      <c r="F53" s="273"/>
      <c r="G53" s="233"/>
      <c r="H53" s="233"/>
      <c r="I53" s="233"/>
      <c r="J53" s="233"/>
      <c r="K53" s="233"/>
      <c r="L53" s="233"/>
      <c r="M53" s="233"/>
      <c r="N53" s="233"/>
      <c r="O53" s="233"/>
      <c r="P53" s="233"/>
      <c r="Q53" s="233"/>
      <c r="R53" s="233"/>
      <c r="S53" s="233"/>
      <c r="T53" s="233"/>
      <c r="U53" s="233"/>
      <c r="V53" s="233"/>
      <c r="W53" s="233"/>
      <c r="X53" s="233"/>
      <c r="Y53" s="233"/>
      <c r="Z53" s="233"/>
      <c r="AA53" s="233"/>
      <c r="AB53" s="233"/>
      <c r="AC53" s="233"/>
      <c r="AD53" s="233"/>
      <c r="AE53" s="233"/>
      <c r="AF53" s="233"/>
      <c r="AG53" s="233"/>
      <c r="AH53" s="233"/>
      <c r="AI53" s="233"/>
      <c r="AJ53" s="233"/>
      <c r="AK53" s="233"/>
      <c r="AL53" s="233"/>
      <c r="AM53" s="233"/>
      <c r="AN53" s="233"/>
      <c r="AO53" s="233"/>
      <c r="AP53" s="233"/>
      <c r="AQ53" s="233"/>
      <c r="AR53" s="233"/>
      <c r="AS53" s="233"/>
      <c r="AT53" s="233"/>
      <c r="AU53" s="233"/>
      <c r="AV53" s="233"/>
      <c r="AW53" s="233"/>
      <c r="AX53" s="233"/>
      <c r="AY53" s="233"/>
      <c r="AZ53" s="233"/>
      <c r="BA53" s="233"/>
      <c r="BB53" s="233"/>
      <c r="BC53" s="233"/>
      <c r="BD53" s="233"/>
      <c r="BE53" s="233"/>
      <c r="BF53" s="233"/>
      <c r="BG53" s="233"/>
      <c r="BH53" s="233"/>
      <c r="BI53" s="233"/>
      <c r="BJ53" s="233"/>
      <c r="BK53" s="233"/>
      <c r="BL53" s="233"/>
      <c r="BM53" s="233"/>
      <c r="BN53" s="233"/>
      <c r="BO53" s="233"/>
      <c r="BP53" s="233"/>
      <c r="BQ53" s="233"/>
      <c r="BR53" s="233"/>
      <c r="BS53" s="233"/>
      <c r="BT53" s="233"/>
      <c r="BU53" s="233"/>
      <c r="BV53" s="233"/>
      <c r="BW53" s="233"/>
      <c r="BX53" s="233"/>
      <c r="BY53" s="233"/>
      <c r="BZ53" s="233"/>
      <c r="CA53" s="233"/>
      <c r="CB53" s="233"/>
      <c r="CC53" s="233"/>
      <c r="CD53" s="233"/>
      <c r="CE53" s="233"/>
      <c r="CF53" s="233"/>
      <c r="CG53" s="233"/>
      <c r="CH53" s="233"/>
      <c r="CI53" s="233"/>
      <c r="CJ53" s="233"/>
      <c r="CK53" s="233"/>
      <c r="CL53" s="233"/>
      <c r="CM53" s="233"/>
      <c r="CN53" s="233"/>
      <c r="CO53" s="233"/>
      <c r="CP53" s="233"/>
      <c r="CQ53" s="233"/>
      <c r="CR53" s="233"/>
      <c r="CS53" s="233"/>
      <c r="CT53" s="233"/>
      <c r="CU53" s="233"/>
      <c r="CV53" s="233"/>
      <c r="CW53" s="233"/>
      <c r="CX53" s="233"/>
      <c r="CY53" s="233"/>
      <c r="CZ53" s="233"/>
      <c r="DA53" s="233"/>
      <c r="DB53" s="233"/>
      <c r="DC53" s="233"/>
      <c r="DD53" s="233"/>
      <c r="DE53" s="233"/>
      <c r="DF53" s="233"/>
      <c r="DG53" s="233"/>
      <c r="DH53" s="233"/>
      <c r="DI53" s="233"/>
      <c r="DJ53" s="233"/>
      <c r="DK53" s="233"/>
      <c r="DL53" s="233"/>
      <c r="DM53" s="233"/>
      <c r="DN53" s="233"/>
      <c r="DO53" s="233"/>
      <c r="DP53" s="233"/>
      <c r="DQ53" s="233"/>
      <c r="DR53" s="233"/>
      <c r="DS53" s="233"/>
      <c r="DT53" s="233"/>
      <c r="DU53" s="233"/>
      <c r="DV53" s="233"/>
      <c r="DW53" s="233"/>
      <c r="DX53" s="233"/>
      <c r="DY53" s="233"/>
      <c r="DZ53" s="233"/>
      <c r="EA53" s="233"/>
      <c r="EB53" s="233"/>
      <c r="EC53" s="233"/>
      <c r="ED53" s="233"/>
      <c r="EE53" s="233"/>
      <c r="EF53" s="233"/>
      <c r="EG53" s="233"/>
      <c r="EH53" s="233"/>
      <c r="EI53" s="233"/>
      <c r="EJ53" s="233"/>
      <c r="EK53" s="233"/>
      <c r="EL53" s="233"/>
      <c r="EM53" s="233"/>
      <c r="EN53" s="233"/>
      <c r="EO53" s="233"/>
      <c r="EP53" s="233"/>
      <c r="EQ53" s="233"/>
      <c r="ER53" s="233"/>
      <c r="ES53" s="233"/>
      <c r="ET53" s="233"/>
      <c r="EU53" s="233"/>
      <c r="EV53" s="233"/>
      <c r="EW53" s="233"/>
      <c r="EX53" s="233"/>
      <c r="EY53" s="233"/>
      <c r="EZ53" s="233"/>
      <c r="FA53" s="233"/>
      <c r="FB53" s="233"/>
      <c r="FC53" s="233"/>
      <c r="FD53" s="233"/>
      <c r="FE53" s="233"/>
      <c r="FF53" s="233"/>
      <c r="FG53" s="233"/>
      <c r="FH53" s="233"/>
      <c r="FI53" s="233"/>
      <c r="FJ53" s="233"/>
      <c r="FK53" s="233"/>
      <c r="FL53" s="233"/>
      <c r="FM53" s="233"/>
      <c r="FN53" s="233"/>
      <c r="FO53" s="233"/>
      <c r="FP53" s="233"/>
      <c r="FQ53" s="233"/>
      <c r="FR53" s="233"/>
      <c r="FS53" s="233"/>
      <c r="FT53" s="233"/>
      <c r="FU53" s="233"/>
      <c r="FV53" s="233"/>
      <c r="FW53" s="233"/>
      <c r="FX53" s="233"/>
      <c r="FY53" s="233"/>
      <c r="FZ53" s="233"/>
      <c r="GA53" s="233"/>
      <c r="GB53" s="233"/>
      <c r="GC53" s="233"/>
      <c r="GD53" s="233"/>
      <c r="GE53" s="233"/>
      <c r="GF53" s="233"/>
      <c r="GG53" s="233"/>
      <c r="GH53" s="233"/>
      <c r="GI53" s="233"/>
      <c r="GJ53" s="233"/>
      <c r="GK53" s="233"/>
      <c r="GL53" s="233"/>
      <c r="GM53" s="233"/>
      <c r="GN53" s="233"/>
      <c r="GO53" s="233"/>
      <c r="GP53" s="233"/>
      <c r="GQ53" s="233"/>
      <c r="GR53" s="233"/>
      <c r="GS53" s="233"/>
      <c r="GT53" s="233"/>
      <c r="GU53" s="233"/>
      <c r="GV53" s="233"/>
      <c r="GW53" s="233"/>
      <c r="GX53" s="233"/>
      <c r="GY53" s="233"/>
      <c r="GZ53" s="233"/>
      <c r="HA53" s="233"/>
      <c r="HB53" s="233"/>
      <c r="HC53" s="233"/>
      <c r="HD53" s="233"/>
      <c r="HE53" s="233"/>
      <c r="HF53" s="233"/>
      <c r="HG53" s="233"/>
      <c r="HH53" s="233"/>
      <c r="HI53" s="233"/>
      <c r="HJ53" s="233"/>
      <c r="HK53" s="233"/>
      <c r="HL53" s="233"/>
      <c r="HM53" s="233"/>
      <c r="HN53" s="233"/>
      <c r="HO53" s="233"/>
      <c r="HP53" s="233"/>
      <c r="HQ53" s="233"/>
      <c r="HR53" s="233"/>
      <c r="HS53" s="233"/>
      <c r="HT53" s="233"/>
      <c r="HU53" s="233"/>
      <c r="HV53" s="233"/>
      <c r="HW53" s="233"/>
      <c r="HX53" s="233"/>
      <c r="HY53" s="233"/>
      <c r="HZ53" s="233"/>
      <c r="IA53" s="233"/>
      <c r="IB53" s="233"/>
      <c r="IC53" s="233"/>
      <c r="ID53" s="233"/>
      <c r="IE53" s="233"/>
      <c r="IF53" s="233"/>
      <c r="IG53" s="233"/>
      <c r="IH53" s="233"/>
      <c r="II53" s="233"/>
      <c r="IJ53" s="233"/>
      <c r="IK53" s="233"/>
      <c r="IL53" s="233"/>
      <c r="IM53" s="233"/>
      <c r="IN53" s="233"/>
      <c r="IO53" s="233"/>
      <c r="IP53" s="233"/>
      <c r="IQ53" s="233"/>
      <c r="IR53" s="233"/>
      <c r="IS53" s="233"/>
      <c r="IT53" s="233"/>
      <c r="IU53" s="233"/>
      <c r="IV53" s="233"/>
    </row>
    <row r="54" ht="14.25" spans="1:256">
      <c r="A54" s="273"/>
      <c r="B54" s="273"/>
      <c r="C54" s="273"/>
      <c r="D54" s="273"/>
      <c r="E54" s="273"/>
      <c r="F54" s="273"/>
      <c r="G54" s="233"/>
      <c r="H54" s="233"/>
      <c r="I54" s="233"/>
      <c r="J54" s="233"/>
      <c r="K54" s="233"/>
      <c r="L54" s="233"/>
      <c r="M54" s="233"/>
      <c r="N54" s="233"/>
      <c r="O54" s="233"/>
      <c r="P54" s="233"/>
      <c r="Q54" s="233"/>
      <c r="R54" s="233"/>
      <c r="S54" s="233"/>
      <c r="T54" s="233"/>
      <c r="U54" s="233"/>
      <c r="V54" s="233"/>
      <c r="W54" s="233"/>
      <c r="X54" s="233"/>
      <c r="Y54" s="233"/>
      <c r="Z54" s="233"/>
      <c r="AA54" s="233"/>
      <c r="AB54" s="233"/>
      <c r="AC54" s="233"/>
      <c r="AD54" s="233"/>
      <c r="AE54" s="233"/>
      <c r="AF54" s="233"/>
      <c r="AG54" s="233"/>
      <c r="AH54" s="233"/>
      <c r="AI54" s="233"/>
      <c r="AJ54" s="233"/>
      <c r="AK54" s="233"/>
      <c r="AL54" s="233"/>
      <c r="AM54" s="233"/>
      <c r="AN54" s="233"/>
      <c r="AO54" s="233"/>
      <c r="AP54" s="233"/>
      <c r="AQ54" s="233"/>
      <c r="AR54" s="233"/>
      <c r="AS54" s="233"/>
      <c r="AT54" s="233"/>
      <c r="AU54" s="233"/>
      <c r="AV54" s="233"/>
      <c r="AW54" s="233"/>
      <c r="AX54" s="233"/>
      <c r="AY54" s="233"/>
      <c r="AZ54" s="233"/>
      <c r="BA54" s="233"/>
      <c r="BB54" s="233"/>
      <c r="BC54" s="233"/>
      <c r="BD54" s="233"/>
      <c r="BE54" s="233"/>
      <c r="BF54" s="233"/>
      <c r="BG54" s="233"/>
      <c r="BH54" s="233"/>
      <c r="BI54" s="233"/>
      <c r="BJ54" s="233"/>
      <c r="BK54" s="233"/>
      <c r="BL54" s="233"/>
      <c r="BM54" s="233"/>
      <c r="BN54" s="233"/>
      <c r="BO54" s="233"/>
      <c r="BP54" s="233"/>
      <c r="BQ54" s="233"/>
      <c r="BR54" s="233"/>
      <c r="BS54" s="233"/>
      <c r="BT54" s="233"/>
      <c r="BU54" s="233"/>
      <c r="BV54" s="233"/>
      <c r="BW54" s="233"/>
      <c r="BX54" s="233"/>
      <c r="BY54" s="233"/>
      <c r="BZ54" s="233"/>
      <c r="CA54" s="233"/>
      <c r="CB54" s="233"/>
      <c r="CC54" s="233"/>
      <c r="CD54" s="233"/>
      <c r="CE54" s="233"/>
      <c r="CF54" s="233"/>
      <c r="CG54" s="233"/>
      <c r="CH54" s="233"/>
      <c r="CI54" s="233"/>
      <c r="CJ54" s="233"/>
      <c r="CK54" s="233"/>
      <c r="CL54" s="233"/>
      <c r="CM54" s="233"/>
      <c r="CN54" s="233"/>
      <c r="CO54" s="233"/>
      <c r="CP54" s="233"/>
      <c r="CQ54" s="233"/>
      <c r="CR54" s="233"/>
      <c r="CS54" s="233"/>
      <c r="CT54" s="233"/>
      <c r="CU54" s="233"/>
      <c r="CV54" s="233"/>
      <c r="CW54" s="233"/>
      <c r="CX54" s="233"/>
      <c r="CY54" s="233"/>
      <c r="CZ54" s="233"/>
      <c r="DA54" s="233"/>
      <c r="DB54" s="233"/>
      <c r="DC54" s="233"/>
      <c r="DD54" s="233"/>
      <c r="DE54" s="233"/>
      <c r="DF54" s="233"/>
      <c r="DG54" s="233"/>
      <c r="DH54" s="233"/>
      <c r="DI54" s="233"/>
      <c r="DJ54" s="233"/>
      <c r="DK54" s="233"/>
      <c r="DL54" s="233"/>
      <c r="DM54" s="233"/>
      <c r="DN54" s="233"/>
      <c r="DO54" s="233"/>
      <c r="DP54" s="233"/>
      <c r="DQ54" s="233"/>
      <c r="DR54" s="233"/>
      <c r="DS54" s="233"/>
      <c r="DT54" s="233"/>
      <c r="DU54" s="233"/>
      <c r="DV54" s="233"/>
      <c r="DW54" s="233"/>
      <c r="DX54" s="233"/>
      <c r="DY54" s="233"/>
      <c r="DZ54" s="233"/>
      <c r="EA54" s="233"/>
      <c r="EB54" s="233"/>
      <c r="EC54" s="233"/>
      <c r="ED54" s="233"/>
      <c r="EE54" s="233"/>
      <c r="EF54" s="233"/>
      <c r="EG54" s="233"/>
      <c r="EH54" s="233"/>
      <c r="EI54" s="233"/>
      <c r="EJ54" s="233"/>
      <c r="EK54" s="233"/>
      <c r="EL54" s="233"/>
      <c r="EM54" s="233"/>
      <c r="EN54" s="233"/>
      <c r="EO54" s="233"/>
      <c r="EP54" s="233"/>
      <c r="EQ54" s="233"/>
      <c r="ER54" s="233"/>
      <c r="ES54" s="233"/>
      <c r="ET54" s="233"/>
      <c r="EU54" s="233"/>
      <c r="EV54" s="233"/>
      <c r="EW54" s="233"/>
      <c r="EX54" s="233"/>
      <c r="EY54" s="233"/>
      <c r="EZ54" s="233"/>
      <c r="FA54" s="233"/>
      <c r="FB54" s="233"/>
      <c r="FC54" s="233"/>
      <c r="FD54" s="233"/>
      <c r="FE54" s="233"/>
      <c r="FF54" s="233"/>
      <c r="FG54" s="233"/>
      <c r="FH54" s="233"/>
      <c r="FI54" s="233"/>
      <c r="FJ54" s="233"/>
      <c r="FK54" s="233"/>
      <c r="FL54" s="233"/>
      <c r="FM54" s="233"/>
      <c r="FN54" s="233"/>
      <c r="FO54" s="233"/>
      <c r="FP54" s="233"/>
      <c r="FQ54" s="233"/>
      <c r="FR54" s="233"/>
      <c r="FS54" s="233"/>
      <c r="FT54" s="233"/>
      <c r="FU54" s="233"/>
      <c r="FV54" s="233"/>
      <c r="FW54" s="233"/>
      <c r="FX54" s="233"/>
      <c r="FY54" s="233"/>
      <c r="FZ54" s="233"/>
      <c r="GA54" s="233"/>
      <c r="GB54" s="233"/>
      <c r="GC54" s="233"/>
      <c r="GD54" s="233"/>
      <c r="GE54" s="233"/>
      <c r="GF54" s="233"/>
      <c r="GG54" s="233"/>
      <c r="GH54" s="233"/>
      <c r="GI54" s="233"/>
      <c r="GJ54" s="233"/>
      <c r="GK54" s="233"/>
      <c r="GL54" s="233"/>
      <c r="GM54" s="233"/>
      <c r="GN54" s="233"/>
      <c r="GO54" s="233"/>
      <c r="GP54" s="233"/>
      <c r="GQ54" s="233"/>
      <c r="GR54" s="233"/>
      <c r="GS54" s="233"/>
      <c r="GT54" s="233"/>
      <c r="GU54" s="233"/>
      <c r="GV54" s="233"/>
      <c r="GW54" s="233"/>
      <c r="GX54" s="233"/>
      <c r="GY54" s="233"/>
      <c r="GZ54" s="233"/>
      <c r="HA54" s="233"/>
      <c r="HB54" s="233"/>
      <c r="HC54" s="233"/>
      <c r="HD54" s="233"/>
      <c r="HE54" s="233"/>
      <c r="HF54" s="233"/>
      <c r="HG54" s="233"/>
      <c r="HH54" s="233"/>
      <c r="HI54" s="233"/>
      <c r="HJ54" s="233"/>
      <c r="HK54" s="233"/>
      <c r="HL54" s="233"/>
      <c r="HM54" s="233"/>
      <c r="HN54" s="233"/>
      <c r="HO54" s="233"/>
      <c r="HP54" s="233"/>
      <c r="HQ54" s="233"/>
      <c r="HR54" s="233"/>
      <c r="HS54" s="233"/>
      <c r="HT54" s="233"/>
      <c r="HU54" s="233"/>
      <c r="HV54" s="233"/>
      <c r="HW54" s="233"/>
      <c r="HX54" s="233"/>
      <c r="HY54" s="233"/>
      <c r="HZ54" s="233"/>
      <c r="IA54" s="233"/>
      <c r="IB54" s="233"/>
      <c r="IC54" s="233"/>
      <c r="ID54" s="233"/>
      <c r="IE54" s="233"/>
      <c r="IF54" s="233"/>
      <c r="IG54" s="233"/>
      <c r="IH54" s="233"/>
      <c r="II54" s="233"/>
      <c r="IJ54" s="233"/>
      <c r="IK54" s="233"/>
      <c r="IL54" s="233"/>
      <c r="IM54" s="233"/>
      <c r="IN54" s="233"/>
      <c r="IO54" s="233"/>
      <c r="IP54" s="233"/>
      <c r="IQ54" s="233"/>
      <c r="IR54" s="233"/>
      <c r="IS54" s="233"/>
      <c r="IT54" s="233"/>
      <c r="IU54" s="233"/>
      <c r="IV54" s="233"/>
    </row>
    <row r="55" ht="14.25" spans="1:256">
      <c r="A55" s="274"/>
      <c r="B55" s="274"/>
      <c r="C55" s="274"/>
      <c r="D55" s="274"/>
      <c r="E55" s="274"/>
      <c r="F55" s="274"/>
      <c r="G55" s="233"/>
      <c r="H55" s="233"/>
      <c r="I55" s="233"/>
      <c r="J55" s="233"/>
      <c r="K55" s="233"/>
      <c r="L55" s="233"/>
      <c r="M55" s="233"/>
      <c r="N55" s="233"/>
      <c r="O55" s="233"/>
      <c r="P55" s="233"/>
      <c r="Q55" s="233"/>
      <c r="R55" s="233"/>
      <c r="S55" s="233"/>
      <c r="T55" s="233"/>
      <c r="U55" s="233"/>
      <c r="V55" s="233"/>
      <c r="W55" s="233"/>
      <c r="X55" s="233"/>
      <c r="Y55" s="233"/>
      <c r="Z55" s="233"/>
      <c r="AA55" s="233"/>
      <c r="AB55" s="233"/>
      <c r="AC55" s="233"/>
      <c r="AD55" s="233"/>
      <c r="AE55" s="233"/>
      <c r="AF55" s="233"/>
      <c r="AG55" s="233"/>
      <c r="AH55" s="233"/>
      <c r="AI55" s="233"/>
      <c r="AJ55" s="233"/>
      <c r="AK55" s="233"/>
      <c r="AL55" s="233"/>
      <c r="AM55" s="233"/>
      <c r="AN55" s="233"/>
      <c r="AO55" s="233"/>
      <c r="AP55" s="233"/>
      <c r="AQ55" s="233"/>
      <c r="AR55" s="233"/>
      <c r="AS55" s="233"/>
      <c r="AT55" s="233"/>
      <c r="AU55" s="233"/>
      <c r="AV55" s="233"/>
      <c r="AW55" s="233"/>
      <c r="AX55" s="233"/>
      <c r="AY55" s="233"/>
      <c r="AZ55" s="233"/>
      <c r="BA55" s="233"/>
      <c r="BB55" s="233"/>
      <c r="BC55" s="233"/>
      <c r="BD55" s="233"/>
      <c r="BE55" s="233"/>
      <c r="BF55" s="233"/>
      <c r="BG55" s="233"/>
      <c r="BH55" s="233"/>
      <c r="BI55" s="233"/>
      <c r="BJ55" s="233"/>
      <c r="BK55" s="233"/>
      <c r="BL55" s="233"/>
      <c r="BM55" s="233"/>
      <c r="BN55" s="233"/>
      <c r="BO55" s="233"/>
      <c r="BP55" s="233"/>
      <c r="BQ55" s="233"/>
      <c r="BR55" s="233"/>
      <c r="BS55" s="233"/>
      <c r="BT55" s="233"/>
      <c r="BU55" s="233"/>
      <c r="BV55" s="233"/>
      <c r="BW55" s="233"/>
      <c r="BX55" s="233"/>
      <c r="BY55" s="233"/>
      <c r="BZ55" s="233"/>
      <c r="CA55" s="233"/>
      <c r="CB55" s="233"/>
      <c r="CC55" s="233"/>
      <c r="CD55" s="233"/>
      <c r="CE55" s="233"/>
      <c r="CF55" s="233"/>
      <c r="CG55" s="233"/>
      <c r="CH55" s="233"/>
      <c r="CI55" s="233"/>
      <c r="CJ55" s="233"/>
      <c r="CK55" s="233"/>
      <c r="CL55" s="233"/>
      <c r="CM55" s="233"/>
      <c r="CN55" s="233"/>
      <c r="CO55" s="233"/>
      <c r="CP55" s="233"/>
      <c r="CQ55" s="233"/>
      <c r="CR55" s="233"/>
      <c r="CS55" s="233"/>
      <c r="CT55" s="233"/>
      <c r="CU55" s="233"/>
      <c r="CV55" s="233"/>
      <c r="CW55" s="233"/>
      <c r="CX55" s="233"/>
      <c r="CY55" s="233"/>
      <c r="CZ55" s="233"/>
      <c r="DA55" s="233"/>
      <c r="DB55" s="233"/>
      <c r="DC55" s="233"/>
      <c r="DD55" s="233"/>
      <c r="DE55" s="233"/>
      <c r="DF55" s="233"/>
      <c r="DG55" s="233"/>
      <c r="DH55" s="233"/>
      <c r="DI55" s="233"/>
      <c r="DJ55" s="233"/>
      <c r="DK55" s="233"/>
      <c r="DL55" s="233"/>
      <c r="DM55" s="233"/>
      <c r="DN55" s="233"/>
      <c r="DO55" s="233"/>
      <c r="DP55" s="233"/>
      <c r="DQ55" s="233"/>
      <c r="DR55" s="233"/>
      <c r="DS55" s="233"/>
      <c r="DT55" s="233"/>
      <c r="DU55" s="233"/>
      <c r="DV55" s="233"/>
      <c r="DW55" s="233"/>
      <c r="DX55" s="233"/>
      <c r="DY55" s="233"/>
      <c r="DZ55" s="233"/>
      <c r="EA55" s="233"/>
      <c r="EB55" s="233"/>
      <c r="EC55" s="233"/>
      <c r="ED55" s="233"/>
      <c r="EE55" s="233"/>
      <c r="EF55" s="233"/>
      <c r="EG55" s="233"/>
      <c r="EH55" s="233"/>
      <c r="EI55" s="233"/>
      <c r="EJ55" s="233"/>
      <c r="EK55" s="233"/>
      <c r="EL55" s="233"/>
      <c r="EM55" s="233"/>
      <c r="EN55" s="233"/>
      <c r="EO55" s="233"/>
      <c r="EP55" s="233"/>
      <c r="EQ55" s="233"/>
      <c r="ER55" s="233"/>
      <c r="ES55" s="233"/>
      <c r="ET55" s="233"/>
      <c r="EU55" s="233"/>
      <c r="EV55" s="233"/>
      <c r="EW55" s="233"/>
      <c r="EX55" s="233"/>
      <c r="EY55" s="233"/>
      <c r="EZ55" s="233"/>
      <c r="FA55" s="233"/>
      <c r="FB55" s="233"/>
      <c r="FC55" s="233"/>
      <c r="FD55" s="233"/>
      <c r="FE55" s="233"/>
      <c r="FF55" s="233"/>
      <c r="FG55" s="233"/>
      <c r="FH55" s="233"/>
      <c r="FI55" s="233"/>
      <c r="FJ55" s="233"/>
      <c r="FK55" s="233"/>
      <c r="FL55" s="233"/>
      <c r="FM55" s="233"/>
      <c r="FN55" s="233"/>
      <c r="FO55" s="233"/>
      <c r="FP55" s="233"/>
      <c r="FQ55" s="233"/>
      <c r="FR55" s="233"/>
      <c r="FS55" s="233"/>
      <c r="FT55" s="233"/>
      <c r="FU55" s="233"/>
      <c r="FV55" s="233"/>
      <c r="FW55" s="233"/>
      <c r="FX55" s="233"/>
      <c r="FY55" s="233"/>
      <c r="FZ55" s="233"/>
      <c r="GA55" s="233"/>
      <c r="GB55" s="233"/>
      <c r="GC55" s="233"/>
      <c r="GD55" s="233"/>
      <c r="GE55" s="233"/>
      <c r="GF55" s="233"/>
      <c r="GG55" s="233"/>
      <c r="GH55" s="233"/>
      <c r="GI55" s="233"/>
      <c r="GJ55" s="233"/>
      <c r="GK55" s="233"/>
      <c r="GL55" s="233"/>
      <c r="GM55" s="233"/>
      <c r="GN55" s="233"/>
      <c r="GO55" s="233"/>
      <c r="GP55" s="233"/>
      <c r="GQ55" s="233"/>
      <c r="GR55" s="233"/>
      <c r="GS55" s="233"/>
      <c r="GT55" s="233"/>
      <c r="GU55" s="233"/>
      <c r="GV55" s="233"/>
      <c r="GW55" s="233"/>
      <c r="GX55" s="233"/>
      <c r="GY55" s="233"/>
      <c r="GZ55" s="233"/>
      <c r="HA55" s="233"/>
      <c r="HB55" s="233"/>
      <c r="HC55" s="233"/>
      <c r="HD55" s="233"/>
      <c r="HE55" s="233"/>
      <c r="HF55" s="233"/>
      <c r="HG55" s="233"/>
      <c r="HH55" s="233"/>
      <c r="HI55" s="233"/>
      <c r="HJ55" s="233"/>
      <c r="HK55" s="233"/>
      <c r="HL55" s="233"/>
      <c r="HM55" s="233"/>
      <c r="HN55" s="233"/>
      <c r="HO55" s="233"/>
      <c r="HP55" s="233"/>
      <c r="HQ55" s="233"/>
      <c r="HR55" s="233"/>
      <c r="HS55" s="233"/>
      <c r="HT55" s="233"/>
      <c r="HU55" s="233"/>
      <c r="HV55" s="233"/>
      <c r="HW55" s="233"/>
      <c r="HX55" s="233"/>
      <c r="HY55" s="233"/>
      <c r="HZ55" s="233"/>
      <c r="IA55" s="233"/>
      <c r="IB55" s="233"/>
      <c r="IC55" s="233"/>
      <c r="ID55" s="233"/>
      <c r="IE55" s="233"/>
      <c r="IF55" s="233"/>
      <c r="IG55" s="233"/>
      <c r="IH55" s="233"/>
      <c r="II55" s="233"/>
      <c r="IJ55" s="233"/>
      <c r="IK55" s="233"/>
      <c r="IL55" s="233"/>
      <c r="IM55" s="233"/>
      <c r="IN55" s="233"/>
      <c r="IO55" s="233"/>
      <c r="IP55" s="233"/>
      <c r="IQ55" s="233"/>
      <c r="IR55" s="233"/>
      <c r="IS55" s="233"/>
      <c r="IT55" s="233"/>
      <c r="IU55" s="233"/>
      <c r="IV55" s="233"/>
    </row>
    <row r="56" ht="14.25" spans="1:256">
      <c r="A56" s="273"/>
      <c r="B56" s="273"/>
      <c r="C56" s="273"/>
      <c r="D56" s="273"/>
      <c r="E56" s="273"/>
      <c r="F56" s="273"/>
    </row>
    <row r="57" ht="14.25" spans="1:256">
      <c r="A57" s="273"/>
      <c r="B57" s="273"/>
      <c r="C57" s="273"/>
      <c r="D57" s="273"/>
      <c r="E57" s="273"/>
      <c r="F57" s="273"/>
    </row>
    <row r="58" ht="14.25" spans="1:256">
      <c r="A58" s="273"/>
      <c r="B58" s="273"/>
      <c r="C58" s="273"/>
      <c r="D58" s="273"/>
      <c r="E58" s="273"/>
      <c r="F58" s="273"/>
    </row>
  </sheetData>
  <sheetProtection password="CACC" sheet="1"/>
  <mergeCells count="7">
    <mergeCell ref="A2:F2"/>
    <mergeCell ref="A53:F53"/>
    <mergeCell ref="A54:F54"/>
    <mergeCell ref="A55:F55"/>
    <mergeCell ref="A56:F56"/>
    <mergeCell ref="A57:F57"/>
    <mergeCell ref="A58:F58"/>
  </mergeCells>
  <pageMargins left="0.708661417322835" right="0.708661417322835" top="0.748031496062992" bottom="0.748031496062992" header="0.31496062992126" footer="0.31496062992126"/>
  <pageSetup paperSize="9" orientation="portrait" horizontalDpi="600" vertic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5"/>
  <sheetViews>
    <sheetView showZeros="0" zoomScaleSheetLayoutView="60" workbookViewId="0">
      <selection activeCell="I8" sqref="I8"/>
    </sheetView>
  </sheetViews>
  <sheetFormatPr defaultColWidth="9.14285714285714" defaultRowHeight="14.25"/>
  <cols>
    <col min="1" max="1" width="29.5714285714286" style="246" customWidth="1"/>
    <col min="2" max="2" width="12.7142857142857" style="247" customWidth="1"/>
    <col min="3" max="3" width="9.28571428571429" style="247" customWidth="1"/>
    <col min="4" max="4" width="11.8571428571429" style="247" customWidth="1"/>
    <col min="5" max="5" width="8.71428571428571" style="247" hidden="1" customWidth="1"/>
    <col min="6" max="6" width="14.8571428571429" style="247" customWidth="1"/>
    <col min="7" max="16384" width="9.14285714285714" style="247"/>
  </cols>
  <sheetData>
    <row r="1" spans="1:256">
      <c r="A1" s="248" t="s">
        <v>21</v>
      </c>
    </row>
    <row r="2" ht="21" spans="1:256">
      <c r="A2" s="249" t="s">
        <v>1345</v>
      </c>
      <c r="B2" s="249"/>
      <c r="C2" s="249"/>
      <c r="D2" s="249"/>
      <c r="E2" s="249"/>
      <c r="F2" s="249"/>
    </row>
    <row r="3" spans="1:256">
      <c r="A3" s="250"/>
      <c r="B3" s="251"/>
      <c r="C3" s="251"/>
      <c r="D3" s="251"/>
      <c r="E3" s="251"/>
      <c r="F3" s="252" t="s">
        <v>53</v>
      </c>
      <c r="G3" s="251"/>
      <c r="H3" s="251"/>
      <c r="I3" s="251"/>
      <c r="J3" s="251"/>
      <c r="K3" s="251"/>
      <c r="L3" s="251"/>
      <c r="M3" s="251"/>
      <c r="N3" s="251"/>
      <c r="O3" s="251"/>
      <c r="P3" s="251"/>
      <c r="Q3" s="251"/>
      <c r="R3" s="251"/>
      <c r="S3" s="251"/>
      <c r="T3" s="251"/>
      <c r="U3" s="251"/>
      <c r="V3" s="251"/>
      <c r="W3" s="251"/>
      <c r="X3" s="251"/>
      <c r="Y3" s="251"/>
      <c r="Z3" s="251"/>
      <c r="AA3" s="251"/>
      <c r="AB3" s="251"/>
      <c r="AC3" s="251"/>
      <c r="AD3" s="251"/>
      <c r="AE3" s="251"/>
      <c r="AF3" s="251"/>
      <c r="AG3" s="251"/>
      <c r="AH3" s="251"/>
      <c r="AI3" s="251"/>
      <c r="AJ3" s="251"/>
      <c r="AK3" s="251"/>
      <c r="AL3" s="251"/>
      <c r="AM3" s="251"/>
      <c r="AN3" s="251"/>
      <c r="AO3" s="251"/>
      <c r="AP3" s="251"/>
      <c r="AQ3" s="251"/>
      <c r="AR3" s="251"/>
      <c r="AS3" s="251"/>
      <c r="AT3" s="251"/>
      <c r="AU3" s="251"/>
      <c r="AV3" s="251"/>
      <c r="AW3" s="251"/>
      <c r="AX3" s="251"/>
      <c r="AY3" s="251"/>
      <c r="AZ3" s="251"/>
      <c r="BA3" s="251"/>
      <c r="BB3" s="251"/>
      <c r="BC3" s="251"/>
      <c r="BD3" s="251"/>
      <c r="BE3" s="251"/>
      <c r="BF3" s="251"/>
      <c r="BG3" s="251"/>
      <c r="BH3" s="251"/>
      <c r="BI3" s="251"/>
      <c r="BJ3" s="251"/>
      <c r="BK3" s="251"/>
      <c r="BL3" s="251"/>
      <c r="BM3" s="251"/>
      <c r="BN3" s="251"/>
      <c r="BO3" s="251"/>
      <c r="BP3" s="251"/>
      <c r="BQ3" s="251"/>
      <c r="BR3" s="251"/>
      <c r="BS3" s="251"/>
      <c r="BT3" s="251"/>
      <c r="BU3" s="251"/>
      <c r="BV3" s="251"/>
      <c r="BW3" s="251"/>
      <c r="BX3" s="251"/>
      <c r="BY3" s="251"/>
      <c r="BZ3" s="251"/>
      <c r="CA3" s="251"/>
      <c r="CB3" s="251"/>
      <c r="CC3" s="251"/>
      <c r="CD3" s="251"/>
      <c r="CE3" s="251"/>
      <c r="CF3" s="251"/>
      <c r="CG3" s="251"/>
      <c r="CH3" s="251"/>
      <c r="CI3" s="251"/>
      <c r="CJ3" s="251"/>
      <c r="CK3" s="251"/>
      <c r="CL3" s="251"/>
      <c r="CM3" s="251"/>
      <c r="CN3" s="251"/>
      <c r="CO3" s="251"/>
      <c r="CP3" s="251"/>
      <c r="CQ3" s="251"/>
      <c r="CR3" s="251"/>
      <c r="CS3" s="251"/>
      <c r="CT3" s="251"/>
      <c r="CU3" s="251"/>
      <c r="CV3" s="251"/>
      <c r="CW3" s="251"/>
      <c r="CX3" s="251"/>
      <c r="CY3" s="251"/>
      <c r="CZ3" s="251"/>
      <c r="DA3" s="251"/>
      <c r="DB3" s="251"/>
      <c r="DC3" s="251"/>
      <c r="DD3" s="251"/>
      <c r="DE3" s="251"/>
      <c r="DF3" s="251"/>
      <c r="DG3" s="251"/>
      <c r="DH3" s="251"/>
      <c r="DI3" s="251"/>
      <c r="DJ3" s="251"/>
      <c r="DK3" s="251"/>
      <c r="DL3" s="251"/>
      <c r="DM3" s="251"/>
      <c r="DN3" s="251"/>
      <c r="DO3" s="251"/>
      <c r="DP3" s="251"/>
      <c r="DQ3" s="251"/>
      <c r="DR3" s="251"/>
      <c r="DS3" s="251"/>
      <c r="DT3" s="251"/>
      <c r="DU3" s="251"/>
      <c r="DV3" s="251"/>
      <c r="DW3" s="251"/>
      <c r="DX3" s="251"/>
      <c r="DY3" s="251"/>
      <c r="DZ3" s="251"/>
      <c r="EA3" s="251"/>
      <c r="EB3" s="251"/>
      <c r="EC3" s="251"/>
      <c r="ED3" s="251"/>
      <c r="EE3" s="251"/>
      <c r="EF3" s="251"/>
      <c r="EG3" s="251"/>
      <c r="EH3" s="251"/>
      <c r="EI3" s="251"/>
      <c r="EJ3" s="251"/>
      <c r="EK3" s="251"/>
      <c r="EL3" s="251"/>
      <c r="EM3" s="251"/>
      <c r="EN3" s="251"/>
      <c r="EO3" s="251"/>
      <c r="EP3" s="251"/>
      <c r="EQ3" s="251"/>
      <c r="ER3" s="251"/>
      <c r="ES3" s="251"/>
      <c r="ET3" s="251"/>
      <c r="EU3" s="251"/>
      <c r="EV3" s="251"/>
      <c r="EW3" s="251"/>
      <c r="EX3" s="251"/>
      <c r="EY3" s="251"/>
      <c r="EZ3" s="251"/>
      <c r="FA3" s="251"/>
      <c r="FB3" s="251"/>
      <c r="FC3" s="251"/>
      <c r="FD3" s="251"/>
      <c r="FE3" s="251"/>
      <c r="FF3" s="251"/>
      <c r="FG3" s="251"/>
      <c r="FH3" s="251"/>
      <c r="FI3" s="251"/>
      <c r="FJ3" s="251"/>
      <c r="FK3" s="251"/>
      <c r="FL3" s="251"/>
      <c r="FM3" s="251"/>
      <c r="FN3" s="251"/>
      <c r="FO3" s="251"/>
      <c r="FP3" s="251"/>
      <c r="FQ3" s="251"/>
      <c r="FR3" s="251"/>
      <c r="FS3" s="251"/>
      <c r="FT3" s="251"/>
      <c r="FU3" s="251"/>
      <c r="FV3" s="251"/>
      <c r="FW3" s="251"/>
      <c r="FX3" s="251"/>
      <c r="FY3" s="251"/>
      <c r="FZ3" s="251"/>
      <c r="GA3" s="251"/>
      <c r="GB3" s="251"/>
      <c r="GC3" s="251"/>
      <c r="GD3" s="251"/>
      <c r="GE3" s="251"/>
      <c r="GF3" s="251"/>
      <c r="GG3" s="251"/>
      <c r="GH3" s="251"/>
      <c r="GI3" s="251"/>
      <c r="GJ3" s="251"/>
      <c r="GK3" s="251"/>
      <c r="GL3" s="251"/>
      <c r="GM3" s="251"/>
      <c r="GN3" s="251"/>
      <c r="GO3" s="251"/>
      <c r="GP3" s="251"/>
      <c r="GQ3" s="251"/>
      <c r="GR3" s="251"/>
      <c r="GS3" s="251"/>
      <c r="GT3" s="251"/>
      <c r="GU3" s="251"/>
      <c r="GV3" s="251"/>
      <c r="GW3" s="251"/>
      <c r="GX3" s="251"/>
      <c r="GY3" s="251"/>
      <c r="GZ3" s="251"/>
      <c r="HA3" s="251"/>
      <c r="HB3" s="251"/>
      <c r="HC3" s="251"/>
      <c r="HD3" s="251"/>
      <c r="HE3" s="251"/>
      <c r="HF3" s="251"/>
      <c r="HG3" s="251"/>
      <c r="HH3" s="251"/>
      <c r="HI3" s="251"/>
      <c r="HJ3" s="251"/>
      <c r="HK3" s="251"/>
      <c r="HL3" s="251"/>
      <c r="HM3" s="251"/>
      <c r="HN3" s="251"/>
      <c r="HO3" s="251"/>
      <c r="HP3" s="251"/>
      <c r="HQ3" s="251"/>
      <c r="HR3" s="251"/>
      <c r="HS3" s="251"/>
      <c r="HT3" s="251"/>
      <c r="HU3" s="251"/>
      <c r="HV3" s="251"/>
      <c r="HW3" s="251"/>
      <c r="HX3" s="251"/>
      <c r="HY3" s="251"/>
      <c r="HZ3" s="251"/>
      <c r="IA3" s="251"/>
      <c r="IB3" s="251"/>
      <c r="IC3" s="251"/>
      <c r="ID3" s="251"/>
      <c r="IE3" s="251"/>
      <c r="IF3" s="251"/>
      <c r="IG3" s="251"/>
      <c r="IH3" s="251"/>
      <c r="II3" s="251"/>
      <c r="IJ3" s="251"/>
      <c r="IK3" s="251"/>
      <c r="IL3" s="251"/>
      <c r="IM3" s="251"/>
      <c r="IN3" s="251"/>
      <c r="IO3" s="251"/>
      <c r="IP3" s="251"/>
      <c r="IQ3" s="251"/>
      <c r="IR3" s="251"/>
      <c r="IS3" s="251"/>
      <c r="IT3" s="251"/>
      <c r="IU3" s="251"/>
      <c r="IV3" s="251"/>
    </row>
    <row r="4" ht="27" spans="1:256">
      <c r="A4" s="253" t="s">
        <v>54</v>
      </c>
      <c r="B4" s="254" t="s">
        <v>98</v>
      </c>
      <c r="C4" s="255" t="s">
        <v>56</v>
      </c>
      <c r="D4" s="255" t="s">
        <v>57</v>
      </c>
      <c r="E4" s="255" t="s">
        <v>58</v>
      </c>
      <c r="F4" s="255" t="s">
        <v>59</v>
      </c>
      <c r="G4" s="256"/>
      <c r="H4" s="256"/>
      <c r="I4" s="256"/>
      <c r="J4" s="256"/>
      <c r="K4" s="256"/>
      <c r="L4" s="256"/>
      <c r="M4" s="256"/>
      <c r="N4" s="256"/>
      <c r="O4" s="256"/>
      <c r="P4" s="256"/>
      <c r="Q4" s="256"/>
      <c r="R4" s="256"/>
      <c r="S4" s="256"/>
      <c r="T4" s="256"/>
      <c r="U4" s="256"/>
      <c r="V4" s="256"/>
      <c r="W4" s="256"/>
      <c r="X4" s="256"/>
      <c r="Y4" s="256"/>
      <c r="Z4" s="256"/>
      <c r="AA4" s="256"/>
      <c r="AB4" s="256"/>
      <c r="AC4" s="256"/>
      <c r="AD4" s="256"/>
      <c r="AE4" s="256"/>
      <c r="AF4" s="256"/>
      <c r="AG4" s="256"/>
      <c r="AH4" s="256"/>
      <c r="AI4" s="256"/>
      <c r="AJ4" s="256"/>
      <c r="AK4" s="256"/>
      <c r="AL4" s="256"/>
      <c r="AM4" s="256"/>
      <c r="AN4" s="256"/>
      <c r="AO4" s="256"/>
      <c r="AP4" s="256"/>
      <c r="AQ4" s="256"/>
      <c r="AR4" s="256"/>
      <c r="AS4" s="256"/>
      <c r="AT4" s="256"/>
      <c r="AU4" s="256"/>
      <c r="AV4" s="256"/>
      <c r="AW4" s="256"/>
      <c r="AX4" s="256"/>
      <c r="AY4" s="256"/>
      <c r="AZ4" s="256"/>
      <c r="BA4" s="256"/>
      <c r="BB4" s="256"/>
      <c r="BC4" s="256"/>
      <c r="BD4" s="256"/>
      <c r="BE4" s="256"/>
      <c r="BF4" s="256"/>
      <c r="BG4" s="256"/>
      <c r="BH4" s="256"/>
      <c r="BI4" s="256"/>
      <c r="BJ4" s="256"/>
      <c r="BK4" s="256"/>
      <c r="BL4" s="256"/>
      <c r="BM4" s="256"/>
      <c r="BN4" s="256"/>
      <c r="BO4" s="256"/>
      <c r="BP4" s="256"/>
      <c r="BQ4" s="256"/>
      <c r="BR4" s="256"/>
      <c r="BS4" s="256"/>
      <c r="BT4" s="256"/>
      <c r="BU4" s="256"/>
      <c r="BV4" s="256"/>
      <c r="BW4" s="256"/>
      <c r="BX4" s="256"/>
      <c r="BY4" s="256"/>
      <c r="BZ4" s="256"/>
      <c r="CA4" s="256"/>
      <c r="CB4" s="256"/>
      <c r="CC4" s="256"/>
      <c r="CD4" s="256"/>
      <c r="CE4" s="256"/>
      <c r="CF4" s="256"/>
      <c r="CG4" s="256"/>
      <c r="CH4" s="256"/>
      <c r="CI4" s="256"/>
      <c r="CJ4" s="256"/>
      <c r="CK4" s="256"/>
      <c r="CL4" s="256"/>
      <c r="CM4" s="256"/>
      <c r="CN4" s="256"/>
      <c r="CO4" s="256"/>
      <c r="CP4" s="256"/>
      <c r="CQ4" s="256"/>
      <c r="CR4" s="256"/>
      <c r="CS4" s="256"/>
      <c r="CT4" s="256"/>
      <c r="CU4" s="256"/>
      <c r="CV4" s="256"/>
      <c r="CW4" s="256"/>
      <c r="CX4" s="256"/>
      <c r="CY4" s="256"/>
      <c r="CZ4" s="256"/>
      <c r="DA4" s="256"/>
      <c r="DB4" s="256"/>
      <c r="DC4" s="256"/>
      <c r="DD4" s="256"/>
      <c r="DE4" s="256"/>
      <c r="DF4" s="256"/>
      <c r="DG4" s="256"/>
      <c r="DH4" s="256"/>
      <c r="DI4" s="256"/>
      <c r="DJ4" s="256"/>
      <c r="DK4" s="256"/>
      <c r="DL4" s="256"/>
      <c r="DM4" s="256"/>
      <c r="DN4" s="256"/>
      <c r="DO4" s="256"/>
      <c r="DP4" s="256"/>
      <c r="DQ4" s="256"/>
      <c r="DR4" s="256"/>
      <c r="DS4" s="256"/>
      <c r="DT4" s="256"/>
      <c r="DU4" s="256"/>
      <c r="DV4" s="256"/>
      <c r="DW4" s="256"/>
      <c r="DX4" s="256"/>
      <c r="DY4" s="256"/>
      <c r="DZ4" s="256"/>
      <c r="EA4" s="256"/>
      <c r="EB4" s="256"/>
      <c r="EC4" s="256"/>
      <c r="ED4" s="256"/>
      <c r="EE4" s="256"/>
      <c r="EF4" s="256"/>
      <c r="EG4" s="256"/>
      <c r="EH4" s="256"/>
      <c r="EI4" s="256"/>
      <c r="EJ4" s="256"/>
      <c r="EK4" s="256"/>
      <c r="EL4" s="256"/>
      <c r="EM4" s="256"/>
      <c r="EN4" s="256"/>
      <c r="EO4" s="256"/>
      <c r="EP4" s="256"/>
      <c r="EQ4" s="256"/>
      <c r="ER4" s="256"/>
      <c r="ES4" s="256"/>
      <c r="ET4" s="256"/>
      <c r="EU4" s="256"/>
      <c r="EV4" s="256"/>
      <c r="EW4" s="256"/>
      <c r="EX4" s="256"/>
      <c r="EY4" s="256"/>
      <c r="EZ4" s="256"/>
      <c r="FA4" s="256"/>
      <c r="FB4" s="256"/>
      <c r="FC4" s="256"/>
      <c r="FD4" s="256"/>
      <c r="FE4" s="256"/>
      <c r="FF4" s="256"/>
      <c r="FG4" s="256"/>
      <c r="FH4" s="256"/>
      <c r="FI4" s="256"/>
      <c r="FJ4" s="256"/>
      <c r="FK4" s="256"/>
      <c r="FL4" s="256"/>
      <c r="FM4" s="256"/>
      <c r="FN4" s="256"/>
      <c r="FO4" s="256"/>
      <c r="FP4" s="256"/>
      <c r="FQ4" s="256"/>
      <c r="FR4" s="256"/>
      <c r="FS4" s="256"/>
      <c r="FT4" s="256"/>
      <c r="FU4" s="256"/>
      <c r="FV4" s="256"/>
      <c r="FW4" s="256"/>
      <c r="FX4" s="256"/>
      <c r="FY4" s="256"/>
      <c r="FZ4" s="256"/>
      <c r="GA4" s="256"/>
      <c r="GB4" s="256"/>
      <c r="GC4" s="256"/>
      <c r="GD4" s="256"/>
      <c r="GE4" s="256"/>
      <c r="GF4" s="256"/>
      <c r="GG4" s="256"/>
      <c r="GH4" s="256"/>
      <c r="GI4" s="256"/>
      <c r="GJ4" s="256"/>
      <c r="GK4" s="256"/>
      <c r="GL4" s="256"/>
      <c r="GM4" s="256"/>
      <c r="GN4" s="256"/>
      <c r="GO4" s="256"/>
      <c r="GP4" s="256"/>
      <c r="GQ4" s="256"/>
      <c r="GR4" s="256"/>
      <c r="GS4" s="256"/>
      <c r="GT4" s="256"/>
      <c r="GU4" s="256"/>
      <c r="GV4" s="256"/>
      <c r="GW4" s="256"/>
      <c r="GX4" s="256"/>
      <c r="GY4" s="256"/>
      <c r="GZ4" s="256"/>
      <c r="HA4" s="256"/>
      <c r="HB4" s="256"/>
      <c r="HC4" s="256"/>
      <c r="HD4" s="256"/>
      <c r="HE4" s="256"/>
      <c r="HF4" s="256"/>
      <c r="HG4" s="256"/>
      <c r="HH4" s="256"/>
      <c r="HI4" s="256"/>
      <c r="HJ4" s="256"/>
      <c r="HK4" s="256"/>
      <c r="HL4" s="256"/>
      <c r="HM4" s="256"/>
      <c r="HN4" s="256"/>
      <c r="HO4" s="256"/>
      <c r="HP4" s="256"/>
      <c r="HQ4" s="256"/>
      <c r="HR4" s="256"/>
      <c r="HS4" s="256"/>
      <c r="HT4" s="256"/>
      <c r="HU4" s="256"/>
      <c r="HV4" s="256"/>
      <c r="HW4" s="256"/>
      <c r="HX4" s="256"/>
      <c r="HY4" s="256"/>
      <c r="HZ4" s="256"/>
      <c r="IA4" s="256"/>
      <c r="IB4" s="256"/>
      <c r="IC4" s="256"/>
      <c r="ID4" s="256"/>
      <c r="IE4" s="256"/>
      <c r="IF4" s="256"/>
      <c r="IG4" s="256"/>
      <c r="IH4" s="256"/>
      <c r="II4" s="256"/>
      <c r="IJ4" s="256"/>
      <c r="IK4" s="256"/>
      <c r="IL4" s="256"/>
      <c r="IM4" s="256"/>
      <c r="IN4" s="256"/>
      <c r="IO4" s="256"/>
      <c r="IP4" s="256"/>
      <c r="IQ4" s="256"/>
      <c r="IR4" s="256"/>
      <c r="IS4" s="256"/>
      <c r="IT4" s="256"/>
      <c r="IU4" s="256"/>
      <c r="IV4" s="256"/>
    </row>
    <row r="5" spans="1:256">
      <c r="A5" s="145" t="s">
        <v>1346</v>
      </c>
      <c r="B5" s="166">
        <v>0</v>
      </c>
      <c r="C5" s="166">
        <v>0</v>
      </c>
      <c r="D5" s="255"/>
      <c r="E5" s="255"/>
      <c r="F5" s="255"/>
      <c r="G5" s="256"/>
      <c r="H5" s="256"/>
      <c r="I5" s="256"/>
      <c r="J5" s="256"/>
      <c r="K5" s="256"/>
      <c r="L5" s="256"/>
      <c r="M5" s="256"/>
      <c r="N5" s="256"/>
      <c r="O5" s="256"/>
      <c r="P5" s="256"/>
      <c r="Q5" s="256"/>
      <c r="R5" s="256"/>
      <c r="S5" s="256"/>
      <c r="T5" s="256"/>
      <c r="U5" s="256"/>
      <c r="V5" s="256"/>
      <c r="W5" s="256"/>
      <c r="X5" s="256"/>
      <c r="Y5" s="256"/>
      <c r="Z5" s="256"/>
      <c r="AA5" s="256"/>
      <c r="AB5" s="256"/>
      <c r="AC5" s="256"/>
      <c r="AD5" s="256"/>
      <c r="AE5" s="256"/>
      <c r="AF5" s="256"/>
      <c r="AG5" s="256"/>
      <c r="AH5" s="256"/>
      <c r="AI5" s="256"/>
      <c r="AJ5" s="256"/>
      <c r="AK5" s="256"/>
      <c r="AL5" s="256"/>
      <c r="AM5" s="256"/>
      <c r="AN5" s="256"/>
      <c r="AO5" s="256"/>
      <c r="AP5" s="256"/>
      <c r="AQ5" s="256"/>
      <c r="AR5" s="256"/>
      <c r="AS5" s="256"/>
      <c r="AT5" s="256"/>
      <c r="AU5" s="256"/>
      <c r="AV5" s="256"/>
      <c r="AW5" s="256"/>
      <c r="AX5" s="256"/>
      <c r="AY5" s="256"/>
      <c r="AZ5" s="256"/>
      <c r="BA5" s="256"/>
      <c r="BB5" s="256"/>
      <c r="BC5" s="256"/>
      <c r="BD5" s="256"/>
      <c r="BE5" s="256"/>
      <c r="BF5" s="256"/>
      <c r="BG5" s="256"/>
      <c r="BH5" s="256"/>
      <c r="BI5" s="256"/>
      <c r="BJ5" s="256"/>
      <c r="BK5" s="256"/>
      <c r="BL5" s="256"/>
      <c r="BM5" s="256"/>
      <c r="BN5" s="256"/>
      <c r="BO5" s="256"/>
      <c r="BP5" s="256"/>
      <c r="BQ5" s="256"/>
      <c r="BR5" s="256"/>
      <c r="BS5" s="256"/>
      <c r="BT5" s="256"/>
      <c r="BU5" s="256"/>
      <c r="BV5" s="256"/>
      <c r="BW5" s="256"/>
      <c r="BX5" s="256"/>
      <c r="BY5" s="256"/>
      <c r="BZ5" s="256"/>
      <c r="CA5" s="256"/>
      <c r="CB5" s="256"/>
      <c r="CC5" s="256"/>
      <c r="CD5" s="256"/>
      <c r="CE5" s="256"/>
      <c r="CF5" s="256"/>
      <c r="CG5" s="256"/>
      <c r="CH5" s="256"/>
      <c r="CI5" s="256"/>
      <c r="CJ5" s="256"/>
      <c r="CK5" s="256"/>
      <c r="CL5" s="256"/>
      <c r="CM5" s="256"/>
      <c r="CN5" s="256"/>
      <c r="CO5" s="256"/>
      <c r="CP5" s="256"/>
      <c r="CQ5" s="256"/>
      <c r="CR5" s="256"/>
      <c r="CS5" s="256"/>
      <c r="CT5" s="256"/>
      <c r="CU5" s="256"/>
      <c r="CV5" s="256"/>
      <c r="CW5" s="256"/>
      <c r="CX5" s="256"/>
      <c r="CY5" s="256"/>
      <c r="CZ5" s="256"/>
      <c r="DA5" s="256"/>
      <c r="DB5" s="256"/>
      <c r="DC5" s="256"/>
      <c r="DD5" s="256"/>
      <c r="DE5" s="256"/>
      <c r="DF5" s="256"/>
      <c r="DG5" s="256"/>
      <c r="DH5" s="256"/>
      <c r="DI5" s="256"/>
      <c r="DJ5" s="256"/>
      <c r="DK5" s="256"/>
      <c r="DL5" s="256"/>
      <c r="DM5" s="256"/>
      <c r="DN5" s="256"/>
      <c r="DO5" s="256"/>
      <c r="DP5" s="256"/>
      <c r="DQ5" s="256"/>
      <c r="DR5" s="256"/>
      <c r="DS5" s="256"/>
      <c r="DT5" s="256"/>
      <c r="DU5" s="256"/>
      <c r="DV5" s="256"/>
      <c r="DW5" s="256"/>
      <c r="DX5" s="256"/>
      <c r="DY5" s="256"/>
      <c r="DZ5" s="256"/>
      <c r="EA5" s="256"/>
      <c r="EB5" s="256"/>
      <c r="EC5" s="256"/>
      <c r="ED5" s="256"/>
      <c r="EE5" s="256"/>
      <c r="EF5" s="256"/>
      <c r="EG5" s="256"/>
      <c r="EH5" s="256"/>
      <c r="EI5" s="256"/>
      <c r="EJ5" s="256"/>
      <c r="EK5" s="256"/>
      <c r="EL5" s="256"/>
      <c r="EM5" s="256"/>
      <c r="EN5" s="256"/>
      <c r="EO5" s="256"/>
      <c r="EP5" s="256"/>
      <c r="EQ5" s="256"/>
      <c r="ER5" s="256"/>
      <c r="ES5" s="256"/>
      <c r="ET5" s="256"/>
      <c r="EU5" s="256"/>
      <c r="EV5" s="256"/>
      <c r="EW5" s="256"/>
      <c r="EX5" s="256"/>
      <c r="EY5" s="256"/>
      <c r="EZ5" s="256"/>
      <c r="FA5" s="256"/>
      <c r="FB5" s="256"/>
      <c r="FC5" s="256"/>
      <c r="FD5" s="256"/>
      <c r="FE5" s="256"/>
      <c r="FF5" s="256"/>
      <c r="FG5" s="256"/>
      <c r="FH5" s="256"/>
      <c r="FI5" s="256"/>
      <c r="FJ5" s="256"/>
      <c r="FK5" s="256"/>
      <c r="FL5" s="256"/>
      <c r="FM5" s="256"/>
      <c r="FN5" s="256"/>
      <c r="FO5" s="256"/>
      <c r="FP5" s="256"/>
      <c r="FQ5" s="256"/>
      <c r="FR5" s="256"/>
      <c r="FS5" s="256"/>
      <c r="FT5" s="256"/>
      <c r="FU5" s="256"/>
      <c r="FV5" s="256"/>
      <c r="FW5" s="256"/>
      <c r="FX5" s="256"/>
      <c r="FY5" s="256"/>
      <c r="FZ5" s="256"/>
      <c r="GA5" s="256"/>
      <c r="GB5" s="256"/>
      <c r="GC5" s="256"/>
      <c r="GD5" s="256"/>
      <c r="GE5" s="256"/>
      <c r="GF5" s="256"/>
      <c r="GG5" s="256"/>
      <c r="GH5" s="256"/>
      <c r="GI5" s="256"/>
      <c r="GJ5" s="256"/>
      <c r="GK5" s="256"/>
      <c r="GL5" s="256"/>
      <c r="GM5" s="256"/>
      <c r="GN5" s="256"/>
      <c r="GO5" s="256"/>
      <c r="GP5" s="256"/>
      <c r="GQ5" s="256"/>
      <c r="GR5" s="256"/>
      <c r="GS5" s="256"/>
      <c r="GT5" s="256"/>
      <c r="GU5" s="256"/>
      <c r="GV5" s="256"/>
      <c r="GW5" s="256"/>
      <c r="GX5" s="256"/>
      <c r="GY5" s="256"/>
      <c r="GZ5" s="256"/>
      <c r="HA5" s="256"/>
      <c r="HB5" s="256"/>
      <c r="HC5" s="256"/>
      <c r="HD5" s="256"/>
      <c r="HE5" s="256"/>
      <c r="HF5" s="256"/>
      <c r="HG5" s="256"/>
      <c r="HH5" s="256"/>
      <c r="HI5" s="256"/>
      <c r="HJ5" s="256"/>
      <c r="HK5" s="256"/>
      <c r="HL5" s="256"/>
      <c r="HM5" s="256"/>
      <c r="HN5" s="256"/>
      <c r="HO5" s="256"/>
      <c r="HP5" s="256"/>
      <c r="HQ5" s="256"/>
      <c r="HR5" s="256"/>
      <c r="HS5" s="256"/>
      <c r="HT5" s="256"/>
      <c r="HU5" s="256"/>
      <c r="HV5" s="256"/>
      <c r="HW5" s="256"/>
      <c r="HX5" s="256"/>
      <c r="HY5" s="256"/>
      <c r="HZ5" s="256"/>
      <c r="IA5" s="256"/>
      <c r="IB5" s="256"/>
      <c r="IC5" s="256"/>
      <c r="ID5" s="256"/>
      <c r="IE5" s="256"/>
      <c r="IF5" s="256"/>
      <c r="IG5" s="256"/>
      <c r="IH5" s="256"/>
      <c r="II5" s="256"/>
      <c r="IJ5" s="256"/>
      <c r="IK5" s="256"/>
      <c r="IL5" s="256"/>
      <c r="IM5" s="256"/>
      <c r="IN5" s="256"/>
      <c r="IO5" s="256"/>
      <c r="IP5" s="256"/>
      <c r="IQ5" s="256"/>
      <c r="IR5" s="256"/>
      <c r="IS5" s="256"/>
      <c r="IT5" s="256"/>
      <c r="IU5" s="256"/>
      <c r="IV5" s="256"/>
    </row>
    <row r="6" spans="1:256">
      <c r="A6" s="145" t="s">
        <v>1347</v>
      </c>
      <c r="B6" s="166">
        <v>15</v>
      </c>
      <c r="C6" s="166">
        <v>11</v>
      </c>
      <c r="D6" s="257">
        <f>C6/B6*100</f>
        <v>73.3333333333333</v>
      </c>
      <c r="E6" s="166">
        <v>5</v>
      </c>
      <c r="F6" s="245">
        <f>C6/E6*100</f>
        <v>220</v>
      </c>
      <c r="G6" s="256"/>
      <c r="H6" s="256"/>
      <c r="I6" s="256"/>
      <c r="J6" s="256"/>
      <c r="K6" s="256"/>
      <c r="L6" s="256"/>
      <c r="M6" s="256"/>
      <c r="N6" s="256"/>
      <c r="O6" s="256"/>
      <c r="P6" s="256"/>
      <c r="Q6" s="256"/>
      <c r="R6" s="256"/>
      <c r="S6" s="256"/>
      <c r="T6" s="256"/>
      <c r="U6" s="256"/>
      <c r="V6" s="256"/>
      <c r="W6" s="256"/>
      <c r="X6" s="256"/>
      <c r="Y6" s="256"/>
      <c r="Z6" s="256"/>
      <c r="AA6" s="256"/>
      <c r="AB6" s="256"/>
      <c r="AC6" s="256"/>
      <c r="AD6" s="256"/>
      <c r="AE6" s="256"/>
      <c r="AF6" s="256"/>
      <c r="AG6" s="256"/>
      <c r="AH6" s="256"/>
      <c r="AI6" s="256"/>
      <c r="AJ6" s="256"/>
      <c r="AK6" s="256"/>
      <c r="AL6" s="256"/>
      <c r="AM6" s="256"/>
      <c r="AN6" s="256"/>
      <c r="AO6" s="256"/>
      <c r="AP6" s="256"/>
      <c r="AQ6" s="256"/>
      <c r="AR6" s="256"/>
      <c r="AS6" s="256"/>
      <c r="AT6" s="256"/>
      <c r="AU6" s="256"/>
      <c r="AV6" s="256"/>
      <c r="AW6" s="256"/>
      <c r="AX6" s="256"/>
      <c r="AY6" s="256"/>
      <c r="AZ6" s="256"/>
      <c r="BA6" s="256"/>
      <c r="BB6" s="256"/>
      <c r="BC6" s="256"/>
      <c r="BD6" s="256"/>
      <c r="BE6" s="256"/>
      <c r="BF6" s="256"/>
      <c r="BG6" s="256"/>
      <c r="BH6" s="256"/>
      <c r="BI6" s="256"/>
      <c r="BJ6" s="256"/>
      <c r="BK6" s="256"/>
      <c r="BL6" s="256"/>
      <c r="BM6" s="256"/>
      <c r="BN6" s="256"/>
      <c r="BO6" s="256"/>
      <c r="BP6" s="256"/>
      <c r="BQ6" s="256"/>
      <c r="BR6" s="256"/>
      <c r="BS6" s="256"/>
      <c r="BT6" s="256"/>
      <c r="BU6" s="256"/>
      <c r="BV6" s="256"/>
      <c r="BW6" s="256"/>
      <c r="BX6" s="256"/>
      <c r="BY6" s="256"/>
      <c r="BZ6" s="256"/>
      <c r="CA6" s="256"/>
      <c r="CB6" s="256"/>
      <c r="CC6" s="256"/>
      <c r="CD6" s="256"/>
      <c r="CE6" s="256"/>
      <c r="CF6" s="256"/>
      <c r="CG6" s="256"/>
      <c r="CH6" s="256"/>
      <c r="CI6" s="256"/>
      <c r="CJ6" s="256"/>
      <c r="CK6" s="256"/>
      <c r="CL6" s="256"/>
      <c r="CM6" s="256"/>
      <c r="CN6" s="256"/>
      <c r="CO6" s="256"/>
      <c r="CP6" s="256"/>
      <c r="CQ6" s="256"/>
      <c r="CR6" s="256"/>
      <c r="CS6" s="256"/>
      <c r="CT6" s="256"/>
      <c r="CU6" s="256"/>
      <c r="CV6" s="256"/>
      <c r="CW6" s="256"/>
      <c r="CX6" s="256"/>
      <c r="CY6" s="256"/>
      <c r="CZ6" s="256"/>
      <c r="DA6" s="256"/>
      <c r="DB6" s="256"/>
      <c r="DC6" s="256"/>
      <c r="DD6" s="256"/>
      <c r="DE6" s="256"/>
      <c r="DF6" s="256"/>
      <c r="DG6" s="256"/>
      <c r="DH6" s="256"/>
      <c r="DI6" s="256"/>
      <c r="DJ6" s="256"/>
      <c r="DK6" s="256"/>
      <c r="DL6" s="256"/>
      <c r="DM6" s="256"/>
      <c r="DN6" s="256"/>
      <c r="DO6" s="256"/>
      <c r="DP6" s="256"/>
      <c r="DQ6" s="256"/>
      <c r="DR6" s="256"/>
      <c r="DS6" s="256"/>
      <c r="DT6" s="256"/>
      <c r="DU6" s="256"/>
      <c r="DV6" s="256"/>
      <c r="DW6" s="256"/>
      <c r="DX6" s="256"/>
      <c r="DY6" s="256"/>
      <c r="DZ6" s="256"/>
      <c r="EA6" s="256"/>
      <c r="EB6" s="256"/>
      <c r="EC6" s="256"/>
      <c r="ED6" s="256"/>
      <c r="EE6" s="256"/>
      <c r="EF6" s="256"/>
      <c r="EG6" s="256"/>
      <c r="EH6" s="256"/>
      <c r="EI6" s="256"/>
      <c r="EJ6" s="256"/>
      <c r="EK6" s="256"/>
      <c r="EL6" s="256"/>
      <c r="EM6" s="256"/>
      <c r="EN6" s="256"/>
      <c r="EO6" s="256"/>
      <c r="EP6" s="256"/>
      <c r="EQ6" s="256"/>
      <c r="ER6" s="256"/>
      <c r="ES6" s="256"/>
      <c r="ET6" s="256"/>
      <c r="EU6" s="256"/>
      <c r="EV6" s="256"/>
      <c r="EW6" s="256"/>
      <c r="EX6" s="256"/>
      <c r="EY6" s="256"/>
      <c r="EZ6" s="256"/>
      <c r="FA6" s="256"/>
      <c r="FB6" s="256"/>
      <c r="FC6" s="256"/>
      <c r="FD6" s="256"/>
      <c r="FE6" s="256"/>
      <c r="FF6" s="256"/>
      <c r="FG6" s="256"/>
      <c r="FH6" s="256"/>
      <c r="FI6" s="256"/>
      <c r="FJ6" s="256"/>
      <c r="FK6" s="256"/>
      <c r="FL6" s="256"/>
      <c r="FM6" s="256"/>
      <c r="FN6" s="256"/>
      <c r="FO6" s="256"/>
      <c r="FP6" s="256"/>
      <c r="FQ6" s="256"/>
      <c r="FR6" s="256"/>
      <c r="FS6" s="256"/>
      <c r="FT6" s="256"/>
      <c r="FU6" s="256"/>
      <c r="FV6" s="256"/>
      <c r="FW6" s="256"/>
      <c r="FX6" s="256"/>
      <c r="FY6" s="256"/>
      <c r="FZ6" s="256"/>
      <c r="GA6" s="256"/>
      <c r="GB6" s="256"/>
      <c r="GC6" s="256"/>
      <c r="GD6" s="256"/>
      <c r="GE6" s="256"/>
      <c r="GF6" s="256"/>
      <c r="GG6" s="256"/>
      <c r="GH6" s="256"/>
      <c r="GI6" s="256"/>
      <c r="GJ6" s="256"/>
      <c r="GK6" s="256"/>
      <c r="GL6" s="256"/>
      <c r="GM6" s="256"/>
      <c r="GN6" s="256"/>
      <c r="GO6" s="256"/>
      <c r="GP6" s="256"/>
      <c r="GQ6" s="256"/>
      <c r="GR6" s="256"/>
      <c r="GS6" s="256"/>
      <c r="GT6" s="256"/>
      <c r="GU6" s="256"/>
      <c r="GV6" s="256"/>
      <c r="GW6" s="256"/>
      <c r="GX6" s="256"/>
      <c r="GY6" s="256"/>
      <c r="GZ6" s="256"/>
      <c r="HA6" s="256"/>
      <c r="HB6" s="256"/>
      <c r="HC6" s="256"/>
      <c r="HD6" s="256"/>
      <c r="HE6" s="256"/>
      <c r="HF6" s="256"/>
      <c r="HG6" s="256"/>
      <c r="HH6" s="256"/>
      <c r="HI6" s="256"/>
      <c r="HJ6" s="256"/>
      <c r="HK6" s="256"/>
      <c r="HL6" s="256"/>
      <c r="HM6" s="256"/>
      <c r="HN6" s="256"/>
      <c r="HO6" s="256"/>
      <c r="HP6" s="256"/>
      <c r="HQ6" s="256"/>
      <c r="HR6" s="256"/>
      <c r="HS6" s="256"/>
      <c r="HT6" s="256"/>
      <c r="HU6" s="256"/>
      <c r="HV6" s="256"/>
      <c r="HW6" s="256"/>
      <c r="HX6" s="256"/>
      <c r="HY6" s="256"/>
      <c r="HZ6" s="256"/>
      <c r="IA6" s="256"/>
      <c r="IB6" s="256"/>
      <c r="IC6" s="256"/>
      <c r="ID6" s="256"/>
      <c r="IE6" s="256"/>
      <c r="IF6" s="256"/>
      <c r="IG6" s="256"/>
      <c r="IH6" s="256"/>
      <c r="II6" s="256"/>
      <c r="IJ6" s="256"/>
      <c r="IK6" s="256"/>
      <c r="IL6" s="256"/>
      <c r="IM6" s="256"/>
      <c r="IN6" s="256"/>
      <c r="IO6" s="256"/>
      <c r="IP6" s="256"/>
      <c r="IQ6" s="256"/>
      <c r="IR6" s="256"/>
      <c r="IS6" s="256"/>
      <c r="IT6" s="256"/>
      <c r="IU6" s="256"/>
      <c r="IV6" s="256"/>
    </row>
    <row r="7" spans="1:256">
      <c r="A7" s="145" t="s">
        <v>1348</v>
      </c>
      <c r="B7" s="166">
        <v>130</v>
      </c>
      <c r="C7" s="166">
        <v>79</v>
      </c>
      <c r="D7" s="257">
        <f>C7/B7*100</f>
        <v>60.7692307692308</v>
      </c>
      <c r="E7" s="166">
        <v>38</v>
      </c>
      <c r="F7" s="245">
        <f>C7/E7*100</f>
        <v>207.894736842105</v>
      </c>
      <c r="G7" s="256"/>
      <c r="H7" s="256"/>
      <c r="I7" s="256"/>
      <c r="J7" s="256"/>
      <c r="K7" s="256"/>
      <c r="L7" s="256"/>
      <c r="M7" s="256"/>
      <c r="N7" s="256"/>
      <c r="O7" s="256"/>
      <c r="P7" s="256"/>
      <c r="Q7" s="256"/>
      <c r="R7" s="256"/>
      <c r="S7" s="256"/>
      <c r="T7" s="256"/>
      <c r="U7" s="256"/>
      <c r="V7" s="256"/>
      <c r="W7" s="256"/>
      <c r="X7" s="256"/>
      <c r="Y7" s="256"/>
      <c r="Z7" s="256"/>
      <c r="AA7" s="256"/>
      <c r="AB7" s="256"/>
      <c r="AC7" s="256"/>
      <c r="AD7" s="256"/>
      <c r="AE7" s="256"/>
      <c r="AF7" s="256"/>
      <c r="AG7" s="256"/>
      <c r="AH7" s="256"/>
      <c r="AI7" s="256"/>
      <c r="AJ7" s="256"/>
      <c r="AK7" s="256"/>
      <c r="AL7" s="256"/>
      <c r="AM7" s="256"/>
      <c r="AN7" s="256"/>
      <c r="AO7" s="256"/>
      <c r="AP7" s="256"/>
      <c r="AQ7" s="256"/>
      <c r="AR7" s="256"/>
      <c r="AS7" s="256"/>
      <c r="AT7" s="256"/>
      <c r="AU7" s="256"/>
      <c r="AV7" s="256"/>
      <c r="AW7" s="256"/>
      <c r="AX7" s="256"/>
      <c r="AY7" s="256"/>
      <c r="AZ7" s="256"/>
      <c r="BA7" s="256"/>
      <c r="BB7" s="256"/>
      <c r="BC7" s="256"/>
      <c r="BD7" s="256"/>
      <c r="BE7" s="256"/>
      <c r="BF7" s="256"/>
      <c r="BG7" s="256"/>
      <c r="BH7" s="256"/>
      <c r="BI7" s="256"/>
      <c r="BJ7" s="256"/>
      <c r="BK7" s="256"/>
      <c r="BL7" s="256"/>
      <c r="BM7" s="256"/>
      <c r="BN7" s="256"/>
      <c r="BO7" s="256"/>
      <c r="BP7" s="256"/>
      <c r="BQ7" s="256"/>
      <c r="BR7" s="256"/>
      <c r="BS7" s="256"/>
      <c r="BT7" s="256"/>
      <c r="BU7" s="256"/>
      <c r="BV7" s="256"/>
      <c r="BW7" s="256"/>
      <c r="BX7" s="256"/>
      <c r="BY7" s="256"/>
      <c r="BZ7" s="256"/>
      <c r="CA7" s="256"/>
      <c r="CB7" s="256"/>
      <c r="CC7" s="256"/>
      <c r="CD7" s="256"/>
      <c r="CE7" s="256"/>
      <c r="CF7" s="256"/>
      <c r="CG7" s="256"/>
      <c r="CH7" s="256"/>
      <c r="CI7" s="256"/>
      <c r="CJ7" s="256"/>
      <c r="CK7" s="256"/>
      <c r="CL7" s="256"/>
      <c r="CM7" s="256"/>
      <c r="CN7" s="256"/>
      <c r="CO7" s="256"/>
      <c r="CP7" s="256"/>
      <c r="CQ7" s="256"/>
      <c r="CR7" s="256"/>
      <c r="CS7" s="256"/>
      <c r="CT7" s="256"/>
      <c r="CU7" s="256"/>
      <c r="CV7" s="256"/>
      <c r="CW7" s="256"/>
      <c r="CX7" s="256"/>
      <c r="CY7" s="256"/>
      <c r="CZ7" s="256"/>
      <c r="DA7" s="256"/>
      <c r="DB7" s="256"/>
      <c r="DC7" s="256"/>
      <c r="DD7" s="256"/>
      <c r="DE7" s="256"/>
      <c r="DF7" s="256"/>
      <c r="DG7" s="256"/>
      <c r="DH7" s="256"/>
      <c r="DI7" s="256"/>
      <c r="DJ7" s="256"/>
      <c r="DK7" s="256"/>
      <c r="DL7" s="256"/>
      <c r="DM7" s="256"/>
      <c r="DN7" s="256"/>
      <c r="DO7" s="256"/>
      <c r="DP7" s="256"/>
      <c r="DQ7" s="256"/>
      <c r="DR7" s="256"/>
      <c r="DS7" s="256"/>
      <c r="DT7" s="256"/>
      <c r="DU7" s="256"/>
      <c r="DV7" s="256"/>
      <c r="DW7" s="256"/>
      <c r="DX7" s="256"/>
      <c r="DY7" s="256"/>
      <c r="DZ7" s="256"/>
      <c r="EA7" s="256"/>
      <c r="EB7" s="256"/>
      <c r="EC7" s="256"/>
      <c r="ED7" s="256"/>
      <c r="EE7" s="256"/>
      <c r="EF7" s="256"/>
      <c r="EG7" s="256"/>
      <c r="EH7" s="256"/>
      <c r="EI7" s="256"/>
      <c r="EJ7" s="256"/>
      <c r="EK7" s="256"/>
      <c r="EL7" s="256"/>
      <c r="EM7" s="256"/>
      <c r="EN7" s="256"/>
      <c r="EO7" s="256"/>
      <c r="EP7" s="256"/>
      <c r="EQ7" s="256"/>
      <c r="ER7" s="256"/>
      <c r="ES7" s="256"/>
      <c r="ET7" s="256"/>
      <c r="EU7" s="256"/>
      <c r="EV7" s="256"/>
      <c r="EW7" s="256"/>
      <c r="EX7" s="256"/>
      <c r="EY7" s="256"/>
      <c r="EZ7" s="256"/>
      <c r="FA7" s="256"/>
      <c r="FB7" s="256"/>
      <c r="FC7" s="256"/>
      <c r="FD7" s="256"/>
      <c r="FE7" s="256"/>
      <c r="FF7" s="256"/>
      <c r="FG7" s="256"/>
      <c r="FH7" s="256"/>
      <c r="FI7" s="256"/>
      <c r="FJ7" s="256"/>
      <c r="FK7" s="256"/>
      <c r="FL7" s="256"/>
      <c r="FM7" s="256"/>
      <c r="FN7" s="256"/>
      <c r="FO7" s="256"/>
      <c r="FP7" s="256"/>
      <c r="FQ7" s="256"/>
      <c r="FR7" s="256"/>
      <c r="FS7" s="256"/>
      <c r="FT7" s="256"/>
      <c r="FU7" s="256"/>
      <c r="FV7" s="256"/>
      <c r="FW7" s="256"/>
      <c r="FX7" s="256"/>
      <c r="FY7" s="256"/>
      <c r="FZ7" s="256"/>
      <c r="GA7" s="256"/>
      <c r="GB7" s="256"/>
      <c r="GC7" s="256"/>
      <c r="GD7" s="256"/>
      <c r="GE7" s="256"/>
      <c r="GF7" s="256"/>
      <c r="GG7" s="256"/>
      <c r="GH7" s="256"/>
      <c r="GI7" s="256"/>
      <c r="GJ7" s="256"/>
      <c r="GK7" s="256"/>
      <c r="GL7" s="256"/>
      <c r="GM7" s="256"/>
      <c r="GN7" s="256"/>
      <c r="GO7" s="256"/>
      <c r="GP7" s="256"/>
      <c r="GQ7" s="256"/>
      <c r="GR7" s="256"/>
      <c r="GS7" s="256"/>
      <c r="GT7" s="256"/>
      <c r="GU7" s="256"/>
      <c r="GV7" s="256"/>
      <c r="GW7" s="256"/>
      <c r="GX7" s="256"/>
      <c r="GY7" s="256"/>
      <c r="GZ7" s="256"/>
      <c r="HA7" s="256"/>
      <c r="HB7" s="256"/>
      <c r="HC7" s="256"/>
      <c r="HD7" s="256"/>
      <c r="HE7" s="256"/>
      <c r="HF7" s="256"/>
      <c r="HG7" s="256"/>
      <c r="HH7" s="256"/>
      <c r="HI7" s="256"/>
      <c r="HJ7" s="256"/>
      <c r="HK7" s="256"/>
      <c r="HL7" s="256"/>
      <c r="HM7" s="256"/>
      <c r="HN7" s="256"/>
      <c r="HO7" s="256"/>
      <c r="HP7" s="256"/>
      <c r="HQ7" s="256"/>
      <c r="HR7" s="256"/>
      <c r="HS7" s="256"/>
      <c r="HT7" s="256"/>
      <c r="HU7" s="256"/>
      <c r="HV7" s="256"/>
      <c r="HW7" s="256"/>
      <c r="HX7" s="256"/>
      <c r="HY7" s="256"/>
      <c r="HZ7" s="256"/>
      <c r="IA7" s="256"/>
      <c r="IB7" s="256"/>
      <c r="IC7" s="256"/>
      <c r="ID7" s="256"/>
      <c r="IE7" s="256"/>
      <c r="IF7" s="256"/>
      <c r="IG7" s="256"/>
      <c r="IH7" s="256"/>
      <c r="II7" s="256"/>
      <c r="IJ7" s="256"/>
      <c r="IK7" s="256"/>
      <c r="IL7" s="256"/>
      <c r="IM7" s="256"/>
      <c r="IN7" s="256"/>
      <c r="IO7" s="256"/>
      <c r="IP7" s="256"/>
      <c r="IQ7" s="256"/>
      <c r="IR7" s="256"/>
      <c r="IS7" s="256"/>
      <c r="IT7" s="256"/>
      <c r="IU7" s="256"/>
      <c r="IV7" s="256"/>
    </row>
    <row r="8" spans="1:256">
      <c r="A8" s="145" t="s">
        <v>1349</v>
      </c>
      <c r="B8" s="166">
        <v>0</v>
      </c>
      <c r="C8" s="166">
        <v>0</v>
      </c>
      <c r="D8" s="257"/>
      <c r="E8" s="166"/>
      <c r="F8" s="245"/>
      <c r="G8" s="256"/>
      <c r="H8" s="256"/>
      <c r="I8" s="256"/>
      <c r="J8" s="256"/>
      <c r="K8" s="256"/>
      <c r="L8" s="256"/>
      <c r="M8" s="256"/>
      <c r="N8" s="256"/>
      <c r="O8" s="256"/>
      <c r="P8" s="256"/>
      <c r="Q8" s="256"/>
      <c r="R8" s="256"/>
      <c r="S8" s="256"/>
      <c r="T8" s="256"/>
      <c r="U8" s="256"/>
      <c r="V8" s="256"/>
      <c r="W8" s="256"/>
      <c r="X8" s="256"/>
      <c r="Y8" s="256"/>
      <c r="Z8" s="256"/>
      <c r="AA8" s="256"/>
      <c r="AB8" s="256"/>
      <c r="AC8" s="256"/>
      <c r="AD8" s="256"/>
      <c r="AE8" s="256"/>
      <c r="AF8" s="256"/>
      <c r="AG8" s="256"/>
      <c r="AH8" s="256"/>
      <c r="AI8" s="256"/>
      <c r="AJ8" s="256"/>
      <c r="AK8" s="256"/>
      <c r="AL8" s="256"/>
      <c r="AM8" s="256"/>
      <c r="AN8" s="256"/>
      <c r="AO8" s="256"/>
      <c r="AP8" s="256"/>
      <c r="AQ8" s="256"/>
      <c r="AR8" s="256"/>
      <c r="AS8" s="256"/>
      <c r="AT8" s="256"/>
      <c r="AU8" s="256"/>
      <c r="AV8" s="256"/>
      <c r="AW8" s="256"/>
      <c r="AX8" s="256"/>
      <c r="AY8" s="256"/>
      <c r="AZ8" s="256"/>
      <c r="BA8" s="256"/>
      <c r="BB8" s="256"/>
      <c r="BC8" s="256"/>
      <c r="BD8" s="256"/>
      <c r="BE8" s="256"/>
      <c r="BF8" s="256"/>
      <c r="BG8" s="256"/>
      <c r="BH8" s="256"/>
      <c r="BI8" s="256"/>
      <c r="BJ8" s="256"/>
      <c r="BK8" s="256"/>
      <c r="BL8" s="256"/>
      <c r="BM8" s="256"/>
      <c r="BN8" s="256"/>
      <c r="BO8" s="256"/>
      <c r="BP8" s="256"/>
      <c r="BQ8" s="256"/>
      <c r="BR8" s="256"/>
      <c r="BS8" s="256"/>
      <c r="BT8" s="256"/>
      <c r="BU8" s="256"/>
      <c r="BV8" s="256"/>
      <c r="BW8" s="256"/>
      <c r="BX8" s="256"/>
      <c r="BY8" s="256"/>
      <c r="BZ8" s="256"/>
      <c r="CA8" s="256"/>
      <c r="CB8" s="256"/>
      <c r="CC8" s="256"/>
      <c r="CD8" s="256"/>
      <c r="CE8" s="256"/>
      <c r="CF8" s="256"/>
      <c r="CG8" s="256"/>
      <c r="CH8" s="256"/>
      <c r="CI8" s="256"/>
      <c r="CJ8" s="256"/>
      <c r="CK8" s="256"/>
      <c r="CL8" s="256"/>
      <c r="CM8" s="256"/>
      <c r="CN8" s="256"/>
      <c r="CO8" s="256"/>
      <c r="CP8" s="256"/>
      <c r="CQ8" s="256"/>
      <c r="CR8" s="256"/>
      <c r="CS8" s="256"/>
      <c r="CT8" s="256"/>
      <c r="CU8" s="256"/>
      <c r="CV8" s="256"/>
      <c r="CW8" s="256"/>
      <c r="CX8" s="256"/>
      <c r="CY8" s="256"/>
      <c r="CZ8" s="256"/>
      <c r="DA8" s="256"/>
      <c r="DB8" s="256"/>
      <c r="DC8" s="256"/>
      <c r="DD8" s="256"/>
      <c r="DE8" s="256"/>
      <c r="DF8" s="256"/>
      <c r="DG8" s="256"/>
      <c r="DH8" s="256"/>
      <c r="DI8" s="256"/>
      <c r="DJ8" s="256"/>
      <c r="DK8" s="256"/>
      <c r="DL8" s="256"/>
      <c r="DM8" s="256"/>
      <c r="DN8" s="256"/>
      <c r="DO8" s="256"/>
      <c r="DP8" s="256"/>
      <c r="DQ8" s="256"/>
      <c r="DR8" s="256"/>
      <c r="DS8" s="256"/>
      <c r="DT8" s="256"/>
      <c r="DU8" s="256"/>
      <c r="DV8" s="256"/>
      <c r="DW8" s="256"/>
      <c r="DX8" s="256"/>
      <c r="DY8" s="256"/>
      <c r="DZ8" s="256"/>
      <c r="EA8" s="256"/>
      <c r="EB8" s="256"/>
      <c r="EC8" s="256"/>
      <c r="ED8" s="256"/>
      <c r="EE8" s="256"/>
      <c r="EF8" s="256"/>
      <c r="EG8" s="256"/>
      <c r="EH8" s="256"/>
      <c r="EI8" s="256"/>
      <c r="EJ8" s="256"/>
      <c r="EK8" s="256"/>
      <c r="EL8" s="256"/>
      <c r="EM8" s="256"/>
      <c r="EN8" s="256"/>
      <c r="EO8" s="256"/>
      <c r="EP8" s="256"/>
      <c r="EQ8" s="256"/>
      <c r="ER8" s="256"/>
      <c r="ES8" s="256"/>
      <c r="ET8" s="256"/>
      <c r="EU8" s="256"/>
      <c r="EV8" s="256"/>
      <c r="EW8" s="256"/>
      <c r="EX8" s="256"/>
      <c r="EY8" s="256"/>
      <c r="EZ8" s="256"/>
      <c r="FA8" s="256"/>
      <c r="FB8" s="256"/>
      <c r="FC8" s="256"/>
      <c r="FD8" s="256"/>
      <c r="FE8" s="256"/>
      <c r="FF8" s="256"/>
      <c r="FG8" s="256"/>
      <c r="FH8" s="256"/>
      <c r="FI8" s="256"/>
      <c r="FJ8" s="256"/>
      <c r="FK8" s="256"/>
      <c r="FL8" s="256"/>
      <c r="FM8" s="256"/>
      <c r="FN8" s="256"/>
      <c r="FO8" s="256"/>
      <c r="FP8" s="256"/>
      <c r="FQ8" s="256"/>
      <c r="FR8" s="256"/>
      <c r="FS8" s="256"/>
      <c r="FT8" s="256"/>
      <c r="FU8" s="256"/>
      <c r="FV8" s="256"/>
      <c r="FW8" s="256"/>
      <c r="FX8" s="256"/>
      <c r="FY8" s="256"/>
      <c r="FZ8" s="256"/>
      <c r="GA8" s="256"/>
      <c r="GB8" s="256"/>
      <c r="GC8" s="256"/>
      <c r="GD8" s="256"/>
      <c r="GE8" s="256"/>
      <c r="GF8" s="256"/>
      <c r="GG8" s="256"/>
      <c r="GH8" s="256"/>
      <c r="GI8" s="256"/>
      <c r="GJ8" s="256"/>
      <c r="GK8" s="256"/>
      <c r="GL8" s="256"/>
      <c r="GM8" s="256"/>
      <c r="GN8" s="256"/>
      <c r="GO8" s="256"/>
      <c r="GP8" s="256"/>
      <c r="GQ8" s="256"/>
      <c r="GR8" s="256"/>
      <c r="GS8" s="256"/>
      <c r="GT8" s="256"/>
      <c r="GU8" s="256"/>
      <c r="GV8" s="256"/>
      <c r="GW8" s="256"/>
      <c r="GX8" s="256"/>
      <c r="GY8" s="256"/>
      <c r="GZ8" s="256"/>
      <c r="HA8" s="256"/>
      <c r="HB8" s="256"/>
      <c r="HC8" s="256"/>
      <c r="HD8" s="256"/>
      <c r="HE8" s="256"/>
      <c r="HF8" s="256"/>
      <c r="HG8" s="256"/>
      <c r="HH8" s="256"/>
      <c r="HI8" s="256"/>
      <c r="HJ8" s="256"/>
      <c r="HK8" s="256"/>
      <c r="HL8" s="256"/>
      <c r="HM8" s="256"/>
      <c r="HN8" s="256"/>
      <c r="HO8" s="256"/>
      <c r="HP8" s="256"/>
      <c r="HQ8" s="256"/>
      <c r="HR8" s="256"/>
      <c r="HS8" s="256"/>
      <c r="HT8" s="256"/>
      <c r="HU8" s="256"/>
      <c r="HV8" s="256"/>
      <c r="HW8" s="256"/>
      <c r="HX8" s="256"/>
      <c r="HY8" s="256"/>
      <c r="HZ8" s="256"/>
      <c r="IA8" s="256"/>
      <c r="IB8" s="256"/>
      <c r="IC8" s="256"/>
      <c r="ID8" s="256"/>
      <c r="IE8" s="256"/>
      <c r="IF8" s="256"/>
      <c r="IG8" s="256"/>
      <c r="IH8" s="256"/>
      <c r="II8" s="256"/>
      <c r="IJ8" s="256"/>
      <c r="IK8" s="256"/>
      <c r="IL8" s="256"/>
      <c r="IM8" s="256"/>
      <c r="IN8" s="256"/>
      <c r="IO8" s="256"/>
      <c r="IP8" s="256"/>
      <c r="IQ8" s="256"/>
      <c r="IR8" s="256"/>
      <c r="IS8" s="256"/>
      <c r="IT8" s="256"/>
      <c r="IU8" s="256"/>
      <c r="IV8" s="256"/>
    </row>
    <row r="9" spans="1:256">
      <c r="A9" s="145" t="s">
        <v>1350</v>
      </c>
      <c r="B9" s="166">
        <v>75800</v>
      </c>
      <c r="C9" s="166">
        <v>40067</v>
      </c>
      <c r="D9" s="257">
        <f>C9/B9*100</f>
        <v>52.8588390501319</v>
      </c>
      <c r="E9" s="166">
        <v>95134</v>
      </c>
      <c r="F9" s="245">
        <f t="shared" ref="F9:F16" si="0">C9/E9*100</f>
        <v>42.1163832068451</v>
      </c>
      <c r="G9" s="256"/>
      <c r="H9" s="256"/>
      <c r="I9" s="256"/>
      <c r="J9" s="256"/>
      <c r="K9" s="256"/>
      <c r="L9" s="256"/>
      <c r="M9" s="256"/>
      <c r="N9" s="256"/>
      <c r="O9" s="256"/>
      <c r="P9" s="256"/>
      <c r="Q9" s="256"/>
      <c r="R9" s="256"/>
      <c r="S9" s="256"/>
      <c r="T9" s="256"/>
      <c r="U9" s="256"/>
      <c r="V9" s="256"/>
      <c r="W9" s="256"/>
      <c r="X9" s="256"/>
      <c r="Y9" s="256"/>
      <c r="Z9" s="256"/>
      <c r="AA9" s="256"/>
      <c r="AB9" s="256"/>
      <c r="AC9" s="256"/>
      <c r="AD9" s="256"/>
      <c r="AE9" s="256"/>
      <c r="AF9" s="256"/>
      <c r="AG9" s="256"/>
      <c r="AH9" s="256"/>
      <c r="AI9" s="256"/>
      <c r="AJ9" s="256"/>
      <c r="AK9" s="256"/>
      <c r="AL9" s="256"/>
      <c r="AM9" s="256"/>
      <c r="AN9" s="256"/>
      <c r="AO9" s="256"/>
      <c r="AP9" s="256"/>
      <c r="AQ9" s="256"/>
      <c r="AR9" s="256"/>
      <c r="AS9" s="256"/>
      <c r="AT9" s="256"/>
      <c r="AU9" s="256"/>
      <c r="AV9" s="256"/>
      <c r="AW9" s="256"/>
      <c r="AX9" s="256"/>
      <c r="AY9" s="256"/>
      <c r="AZ9" s="256"/>
      <c r="BA9" s="256"/>
      <c r="BB9" s="256"/>
      <c r="BC9" s="256"/>
      <c r="BD9" s="256"/>
      <c r="BE9" s="256"/>
      <c r="BF9" s="256"/>
      <c r="BG9" s="256"/>
      <c r="BH9" s="256"/>
      <c r="BI9" s="256"/>
      <c r="BJ9" s="256"/>
      <c r="BK9" s="256"/>
      <c r="BL9" s="256"/>
      <c r="BM9" s="256"/>
      <c r="BN9" s="256"/>
      <c r="BO9" s="256"/>
      <c r="BP9" s="256"/>
      <c r="BQ9" s="256"/>
      <c r="BR9" s="256"/>
      <c r="BS9" s="256"/>
      <c r="BT9" s="256"/>
      <c r="BU9" s="256"/>
      <c r="BV9" s="256"/>
      <c r="BW9" s="256"/>
      <c r="BX9" s="256"/>
      <c r="BY9" s="256"/>
      <c r="BZ9" s="256"/>
      <c r="CA9" s="256"/>
      <c r="CB9" s="256"/>
      <c r="CC9" s="256"/>
      <c r="CD9" s="256"/>
      <c r="CE9" s="256"/>
      <c r="CF9" s="256"/>
      <c r="CG9" s="256"/>
      <c r="CH9" s="256"/>
      <c r="CI9" s="256"/>
      <c r="CJ9" s="256"/>
      <c r="CK9" s="256"/>
      <c r="CL9" s="256"/>
      <c r="CM9" s="256"/>
      <c r="CN9" s="256"/>
      <c r="CO9" s="256"/>
      <c r="CP9" s="256"/>
      <c r="CQ9" s="256"/>
      <c r="CR9" s="256"/>
      <c r="CS9" s="256"/>
      <c r="CT9" s="256"/>
      <c r="CU9" s="256"/>
      <c r="CV9" s="256"/>
      <c r="CW9" s="256"/>
      <c r="CX9" s="256"/>
      <c r="CY9" s="256"/>
      <c r="CZ9" s="256"/>
      <c r="DA9" s="256"/>
      <c r="DB9" s="256"/>
      <c r="DC9" s="256"/>
      <c r="DD9" s="256"/>
      <c r="DE9" s="256"/>
      <c r="DF9" s="256"/>
      <c r="DG9" s="256"/>
      <c r="DH9" s="256"/>
      <c r="DI9" s="256"/>
      <c r="DJ9" s="256"/>
      <c r="DK9" s="256"/>
      <c r="DL9" s="256"/>
      <c r="DM9" s="256"/>
      <c r="DN9" s="256"/>
      <c r="DO9" s="256"/>
      <c r="DP9" s="256"/>
      <c r="DQ9" s="256"/>
      <c r="DR9" s="256"/>
      <c r="DS9" s="256"/>
      <c r="DT9" s="256"/>
      <c r="DU9" s="256"/>
      <c r="DV9" s="256"/>
      <c r="DW9" s="256"/>
      <c r="DX9" s="256"/>
      <c r="DY9" s="256"/>
      <c r="DZ9" s="256"/>
      <c r="EA9" s="256"/>
      <c r="EB9" s="256"/>
      <c r="EC9" s="256"/>
      <c r="ED9" s="256"/>
      <c r="EE9" s="256"/>
      <c r="EF9" s="256"/>
      <c r="EG9" s="256"/>
      <c r="EH9" s="256"/>
      <c r="EI9" s="256"/>
      <c r="EJ9" s="256"/>
      <c r="EK9" s="256"/>
      <c r="EL9" s="256"/>
      <c r="EM9" s="256"/>
      <c r="EN9" s="256"/>
      <c r="EO9" s="256"/>
      <c r="EP9" s="256"/>
      <c r="EQ9" s="256"/>
      <c r="ER9" s="256"/>
      <c r="ES9" s="256"/>
      <c r="ET9" s="256"/>
      <c r="EU9" s="256"/>
      <c r="EV9" s="256"/>
      <c r="EW9" s="256"/>
      <c r="EX9" s="256"/>
      <c r="EY9" s="256"/>
      <c r="EZ9" s="256"/>
      <c r="FA9" s="256"/>
      <c r="FB9" s="256"/>
      <c r="FC9" s="256"/>
      <c r="FD9" s="256"/>
      <c r="FE9" s="256"/>
      <c r="FF9" s="256"/>
      <c r="FG9" s="256"/>
      <c r="FH9" s="256"/>
      <c r="FI9" s="256"/>
      <c r="FJ9" s="256"/>
      <c r="FK9" s="256"/>
      <c r="FL9" s="256"/>
      <c r="FM9" s="256"/>
      <c r="FN9" s="256"/>
      <c r="FO9" s="256"/>
      <c r="FP9" s="256"/>
      <c r="FQ9" s="256"/>
      <c r="FR9" s="256"/>
      <c r="FS9" s="256"/>
      <c r="FT9" s="256"/>
      <c r="FU9" s="256"/>
      <c r="FV9" s="256"/>
      <c r="FW9" s="256"/>
      <c r="FX9" s="256"/>
      <c r="FY9" s="256"/>
      <c r="FZ9" s="256"/>
      <c r="GA9" s="256"/>
      <c r="GB9" s="256"/>
      <c r="GC9" s="256"/>
      <c r="GD9" s="256"/>
      <c r="GE9" s="256"/>
      <c r="GF9" s="256"/>
      <c r="GG9" s="256"/>
      <c r="GH9" s="256"/>
      <c r="GI9" s="256"/>
      <c r="GJ9" s="256"/>
      <c r="GK9" s="256"/>
      <c r="GL9" s="256"/>
      <c r="GM9" s="256"/>
      <c r="GN9" s="256"/>
      <c r="GO9" s="256"/>
      <c r="GP9" s="256"/>
      <c r="GQ9" s="256"/>
      <c r="GR9" s="256"/>
      <c r="GS9" s="256"/>
      <c r="GT9" s="256"/>
      <c r="GU9" s="256"/>
      <c r="GV9" s="256"/>
      <c r="GW9" s="256"/>
      <c r="GX9" s="256"/>
      <c r="GY9" s="256"/>
      <c r="GZ9" s="256"/>
      <c r="HA9" s="256"/>
      <c r="HB9" s="256"/>
      <c r="HC9" s="256"/>
      <c r="HD9" s="256"/>
      <c r="HE9" s="256"/>
      <c r="HF9" s="256"/>
      <c r="HG9" s="256"/>
      <c r="HH9" s="256"/>
      <c r="HI9" s="256"/>
      <c r="HJ9" s="256"/>
      <c r="HK9" s="256"/>
      <c r="HL9" s="256"/>
      <c r="HM9" s="256"/>
      <c r="HN9" s="256"/>
      <c r="HO9" s="256"/>
      <c r="HP9" s="256"/>
      <c r="HQ9" s="256"/>
      <c r="HR9" s="256"/>
      <c r="HS9" s="256"/>
      <c r="HT9" s="256"/>
      <c r="HU9" s="256"/>
      <c r="HV9" s="256"/>
      <c r="HW9" s="256"/>
      <c r="HX9" s="256"/>
      <c r="HY9" s="256"/>
      <c r="HZ9" s="256"/>
      <c r="IA9" s="256"/>
      <c r="IB9" s="256"/>
      <c r="IC9" s="256"/>
      <c r="ID9" s="256"/>
      <c r="IE9" s="256"/>
      <c r="IF9" s="256"/>
      <c r="IG9" s="256"/>
      <c r="IH9" s="256"/>
      <c r="II9" s="256"/>
      <c r="IJ9" s="256"/>
      <c r="IK9" s="256"/>
      <c r="IL9" s="256"/>
      <c r="IM9" s="256"/>
      <c r="IN9" s="256"/>
      <c r="IO9" s="256"/>
      <c r="IP9" s="256"/>
      <c r="IQ9" s="256"/>
      <c r="IR9" s="256"/>
      <c r="IS9" s="256"/>
      <c r="IT9" s="256"/>
      <c r="IU9" s="256"/>
      <c r="IV9" s="256"/>
    </row>
    <row r="10" spans="1:256">
      <c r="A10" s="145" t="s">
        <v>1351</v>
      </c>
      <c r="B10" s="166">
        <v>414</v>
      </c>
      <c r="C10" s="166">
        <v>192</v>
      </c>
      <c r="D10" s="257">
        <f>C10/B10*100</f>
        <v>46.3768115942029</v>
      </c>
      <c r="E10" s="166"/>
      <c r="F10" s="245"/>
      <c r="G10" s="256"/>
      <c r="H10" s="256"/>
      <c r="I10" s="256"/>
      <c r="J10" s="256"/>
      <c r="K10" s="256"/>
      <c r="L10" s="256"/>
      <c r="M10" s="256"/>
      <c r="N10" s="256"/>
      <c r="O10" s="256"/>
      <c r="P10" s="256"/>
      <c r="Q10" s="256"/>
      <c r="R10" s="256"/>
      <c r="S10" s="256"/>
      <c r="T10" s="256"/>
      <c r="U10" s="256"/>
      <c r="V10" s="256"/>
      <c r="W10" s="256"/>
      <c r="X10" s="256"/>
      <c r="Y10" s="256"/>
      <c r="Z10" s="256"/>
      <c r="AA10" s="256"/>
      <c r="AB10" s="256"/>
      <c r="AC10" s="256"/>
      <c r="AD10" s="256"/>
      <c r="AE10" s="256"/>
      <c r="AF10" s="256"/>
      <c r="AG10" s="256"/>
      <c r="AH10" s="256"/>
      <c r="AI10" s="256"/>
      <c r="AJ10" s="256"/>
      <c r="AK10" s="256"/>
      <c r="AL10" s="256"/>
      <c r="AM10" s="256"/>
      <c r="AN10" s="256"/>
      <c r="AO10" s="256"/>
      <c r="AP10" s="256"/>
      <c r="AQ10" s="256"/>
      <c r="AR10" s="256"/>
      <c r="AS10" s="256"/>
      <c r="AT10" s="256"/>
      <c r="AU10" s="256"/>
      <c r="AV10" s="256"/>
      <c r="AW10" s="256"/>
      <c r="AX10" s="256"/>
      <c r="AY10" s="256"/>
      <c r="AZ10" s="256"/>
      <c r="BA10" s="256"/>
      <c r="BB10" s="256"/>
      <c r="BC10" s="256"/>
      <c r="BD10" s="256"/>
      <c r="BE10" s="256"/>
      <c r="BF10" s="256"/>
      <c r="BG10" s="256"/>
      <c r="BH10" s="256"/>
      <c r="BI10" s="256"/>
      <c r="BJ10" s="256"/>
      <c r="BK10" s="256"/>
      <c r="BL10" s="256"/>
      <c r="BM10" s="256"/>
      <c r="BN10" s="256"/>
      <c r="BO10" s="256"/>
      <c r="BP10" s="256"/>
      <c r="BQ10" s="256"/>
      <c r="BR10" s="256"/>
      <c r="BS10" s="256"/>
      <c r="BT10" s="256"/>
      <c r="BU10" s="256"/>
      <c r="BV10" s="256"/>
      <c r="BW10" s="256"/>
      <c r="BX10" s="256"/>
      <c r="BY10" s="256"/>
      <c r="BZ10" s="256"/>
      <c r="CA10" s="256"/>
      <c r="CB10" s="256"/>
      <c r="CC10" s="256"/>
      <c r="CD10" s="256"/>
      <c r="CE10" s="256"/>
      <c r="CF10" s="256"/>
      <c r="CG10" s="256"/>
      <c r="CH10" s="256"/>
      <c r="CI10" s="256"/>
      <c r="CJ10" s="256"/>
      <c r="CK10" s="256"/>
      <c r="CL10" s="256"/>
      <c r="CM10" s="256"/>
      <c r="CN10" s="256"/>
      <c r="CO10" s="256"/>
      <c r="CP10" s="256"/>
      <c r="CQ10" s="256"/>
      <c r="CR10" s="256"/>
      <c r="CS10" s="256"/>
      <c r="CT10" s="256"/>
      <c r="CU10" s="256"/>
      <c r="CV10" s="256"/>
      <c r="CW10" s="256"/>
      <c r="CX10" s="256"/>
      <c r="CY10" s="256"/>
      <c r="CZ10" s="256"/>
      <c r="DA10" s="256"/>
      <c r="DB10" s="256"/>
      <c r="DC10" s="256"/>
      <c r="DD10" s="256"/>
      <c r="DE10" s="256"/>
      <c r="DF10" s="256"/>
      <c r="DG10" s="256"/>
      <c r="DH10" s="256"/>
      <c r="DI10" s="256"/>
      <c r="DJ10" s="256"/>
      <c r="DK10" s="256"/>
      <c r="DL10" s="256"/>
      <c r="DM10" s="256"/>
      <c r="DN10" s="256"/>
      <c r="DO10" s="256"/>
      <c r="DP10" s="256"/>
      <c r="DQ10" s="256"/>
      <c r="DR10" s="256"/>
      <c r="DS10" s="256"/>
      <c r="DT10" s="256"/>
      <c r="DU10" s="256"/>
      <c r="DV10" s="256"/>
      <c r="DW10" s="256"/>
      <c r="DX10" s="256"/>
      <c r="DY10" s="256"/>
      <c r="DZ10" s="256"/>
      <c r="EA10" s="256"/>
      <c r="EB10" s="256"/>
      <c r="EC10" s="256"/>
      <c r="ED10" s="256"/>
      <c r="EE10" s="256"/>
      <c r="EF10" s="256"/>
      <c r="EG10" s="256"/>
      <c r="EH10" s="256"/>
      <c r="EI10" s="256"/>
      <c r="EJ10" s="256"/>
      <c r="EK10" s="256"/>
      <c r="EL10" s="256"/>
      <c r="EM10" s="256"/>
      <c r="EN10" s="256"/>
      <c r="EO10" s="256"/>
      <c r="EP10" s="256"/>
      <c r="EQ10" s="256"/>
      <c r="ER10" s="256"/>
      <c r="ES10" s="256"/>
      <c r="ET10" s="256"/>
      <c r="EU10" s="256"/>
      <c r="EV10" s="256"/>
      <c r="EW10" s="256"/>
      <c r="EX10" s="256"/>
      <c r="EY10" s="256"/>
      <c r="EZ10" s="256"/>
      <c r="FA10" s="256"/>
      <c r="FB10" s="256"/>
      <c r="FC10" s="256"/>
      <c r="FD10" s="256"/>
      <c r="FE10" s="256"/>
      <c r="FF10" s="256"/>
      <c r="FG10" s="256"/>
      <c r="FH10" s="256"/>
      <c r="FI10" s="256"/>
      <c r="FJ10" s="256"/>
      <c r="FK10" s="256"/>
      <c r="FL10" s="256"/>
      <c r="FM10" s="256"/>
      <c r="FN10" s="256"/>
      <c r="FO10" s="256"/>
      <c r="FP10" s="256"/>
      <c r="FQ10" s="256"/>
      <c r="FR10" s="256"/>
      <c r="FS10" s="256"/>
      <c r="FT10" s="256"/>
      <c r="FU10" s="256"/>
      <c r="FV10" s="256"/>
      <c r="FW10" s="256"/>
      <c r="FX10" s="256"/>
      <c r="FY10" s="256"/>
      <c r="FZ10" s="256"/>
      <c r="GA10" s="256"/>
      <c r="GB10" s="256"/>
      <c r="GC10" s="256"/>
      <c r="GD10" s="256"/>
      <c r="GE10" s="256"/>
      <c r="GF10" s="256"/>
      <c r="GG10" s="256"/>
      <c r="GH10" s="256"/>
      <c r="GI10" s="256"/>
      <c r="GJ10" s="256"/>
      <c r="GK10" s="256"/>
      <c r="GL10" s="256"/>
      <c r="GM10" s="256"/>
      <c r="GN10" s="256"/>
      <c r="GO10" s="256"/>
      <c r="GP10" s="256"/>
      <c r="GQ10" s="256"/>
      <c r="GR10" s="256"/>
      <c r="GS10" s="256"/>
      <c r="GT10" s="256"/>
      <c r="GU10" s="256"/>
      <c r="GV10" s="256"/>
      <c r="GW10" s="256"/>
      <c r="GX10" s="256"/>
      <c r="GY10" s="256"/>
      <c r="GZ10" s="256"/>
      <c r="HA10" s="256"/>
      <c r="HB10" s="256"/>
      <c r="HC10" s="256"/>
      <c r="HD10" s="256"/>
      <c r="HE10" s="256"/>
      <c r="HF10" s="256"/>
      <c r="HG10" s="256"/>
      <c r="HH10" s="256"/>
      <c r="HI10" s="256"/>
      <c r="HJ10" s="256"/>
      <c r="HK10" s="256"/>
      <c r="HL10" s="256"/>
      <c r="HM10" s="256"/>
      <c r="HN10" s="256"/>
      <c r="HO10" s="256"/>
      <c r="HP10" s="256"/>
      <c r="HQ10" s="256"/>
      <c r="HR10" s="256"/>
      <c r="HS10" s="256"/>
      <c r="HT10" s="256"/>
      <c r="HU10" s="256"/>
      <c r="HV10" s="256"/>
      <c r="HW10" s="256"/>
      <c r="HX10" s="256"/>
      <c r="HY10" s="256"/>
      <c r="HZ10" s="256"/>
      <c r="IA10" s="256"/>
      <c r="IB10" s="256"/>
      <c r="IC10" s="256"/>
      <c r="ID10" s="256"/>
      <c r="IE10" s="256"/>
      <c r="IF10" s="256"/>
      <c r="IG10" s="256"/>
      <c r="IH10" s="256"/>
      <c r="II10" s="256"/>
      <c r="IJ10" s="256"/>
      <c r="IK10" s="256"/>
      <c r="IL10" s="256"/>
      <c r="IM10" s="256"/>
      <c r="IN10" s="256"/>
      <c r="IO10" s="256"/>
      <c r="IP10" s="256"/>
      <c r="IQ10" s="256"/>
      <c r="IR10" s="256"/>
      <c r="IS10" s="256"/>
      <c r="IT10" s="256"/>
      <c r="IU10" s="256"/>
      <c r="IV10" s="256"/>
    </row>
    <row r="11" spans="1:256">
      <c r="A11" s="145" t="s">
        <v>1352</v>
      </c>
      <c r="B11" s="166">
        <v>0</v>
      </c>
      <c r="C11" s="166">
        <v>0</v>
      </c>
      <c r="D11" s="257"/>
      <c r="E11" s="166"/>
      <c r="F11" s="245"/>
      <c r="G11" s="256"/>
      <c r="H11" s="256"/>
      <c r="I11" s="256"/>
      <c r="J11" s="256"/>
      <c r="K11" s="256"/>
      <c r="L11" s="256"/>
      <c r="M11" s="256"/>
      <c r="N11" s="256"/>
      <c r="O11" s="256"/>
      <c r="P11" s="256"/>
      <c r="Q11" s="256"/>
      <c r="R11" s="256"/>
      <c r="S11" s="256"/>
      <c r="T11" s="256"/>
      <c r="U11" s="256"/>
      <c r="V11" s="256"/>
      <c r="W11" s="256"/>
      <c r="X11" s="256"/>
      <c r="Y11" s="256"/>
      <c r="Z11" s="256"/>
      <c r="AA11" s="256"/>
      <c r="AB11" s="256"/>
      <c r="AC11" s="256"/>
      <c r="AD11" s="256"/>
      <c r="AE11" s="256"/>
      <c r="AF11" s="256"/>
      <c r="AG11" s="256"/>
      <c r="AH11" s="256"/>
      <c r="AI11" s="256"/>
      <c r="AJ11" s="256"/>
      <c r="AK11" s="256"/>
      <c r="AL11" s="256"/>
      <c r="AM11" s="256"/>
      <c r="AN11" s="256"/>
      <c r="AO11" s="256"/>
      <c r="AP11" s="256"/>
      <c r="AQ11" s="256"/>
      <c r="AR11" s="256"/>
      <c r="AS11" s="256"/>
      <c r="AT11" s="256"/>
      <c r="AU11" s="256"/>
      <c r="AV11" s="256"/>
      <c r="AW11" s="256"/>
      <c r="AX11" s="256"/>
      <c r="AY11" s="256"/>
      <c r="AZ11" s="256"/>
      <c r="BA11" s="256"/>
      <c r="BB11" s="256"/>
      <c r="BC11" s="256"/>
      <c r="BD11" s="256"/>
      <c r="BE11" s="256"/>
      <c r="BF11" s="256"/>
      <c r="BG11" s="256"/>
      <c r="BH11" s="256"/>
      <c r="BI11" s="256"/>
      <c r="BJ11" s="256"/>
      <c r="BK11" s="256"/>
      <c r="BL11" s="256"/>
      <c r="BM11" s="256"/>
      <c r="BN11" s="256"/>
      <c r="BO11" s="256"/>
      <c r="BP11" s="256"/>
      <c r="BQ11" s="256"/>
      <c r="BR11" s="256"/>
      <c r="BS11" s="256"/>
      <c r="BT11" s="256"/>
      <c r="BU11" s="256"/>
      <c r="BV11" s="256"/>
      <c r="BW11" s="256"/>
      <c r="BX11" s="256"/>
      <c r="BY11" s="256"/>
      <c r="BZ11" s="256"/>
      <c r="CA11" s="256"/>
      <c r="CB11" s="256"/>
      <c r="CC11" s="256"/>
      <c r="CD11" s="256"/>
      <c r="CE11" s="256"/>
      <c r="CF11" s="256"/>
      <c r="CG11" s="256"/>
      <c r="CH11" s="256"/>
      <c r="CI11" s="256"/>
      <c r="CJ11" s="256"/>
      <c r="CK11" s="256"/>
      <c r="CL11" s="256"/>
      <c r="CM11" s="256"/>
      <c r="CN11" s="256"/>
      <c r="CO11" s="256"/>
      <c r="CP11" s="256"/>
      <c r="CQ11" s="256"/>
      <c r="CR11" s="256"/>
      <c r="CS11" s="256"/>
      <c r="CT11" s="256"/>
      <c r="CU11" s="256"/>
      <c r="CV11" s="256"/>
      <c r="CW11" s="256"/>
      <c r="CX11" s="256"/>
      <c r="CY11" s="256"/>
      <c r="CZ11" s="256"/>
      <c r="DA11" s="256"/>
      <c r="DB11" s="256"/>
      <c r="DC11" s="256"/>
      <c r="DD11" s="256"/>
      <c r="DE11" s="256"/>
      <c r="DF11" s="256"/>
      <c r="DG11" s="256"/>
      <c r="DH11" s="256"/>
      <c r="DI11" s="256"/>
      <c r="DJ11" s="256"/>
      <c r="DK11" s="256"/>
      <c r="DL11" s="256"/>
      <c r="DM11" s="256"/>
      <c r="DN11" s="256"/>
      <c r="DO11" s="256"/>
      <c r="DP11" s="256"/>
      <c r="DQ11" s="256"/>
      <c r="DR11" s="256"/>
      <c r="DS11" s="256"/>
      <c r="DT11" s="256"/>
      <c r="DU11" s="256"/>
      <c r="DV11" s="256"/>
      <c r="DW11" s="256"/>
      <c r="DX11" s="256"/>
      <c r="DY11" s="256"/>
      <c r="DZ11" s="256"/>
      <c r="EA11" s="256"/>
      <c r="EB11" s="256"/>
      <c r="EC11" s="256"/>
      <c r="ED11" s="256"/>
      <c r="EE11" s="256"/>
      <c r="EF11" s="256"/>
      <c r="EG11" s="256"/>
      <c r="EH11" s="256"/>
      <c r="EI11" s="256"/>
      <c r="EJ11" s="256"/>
      <c r="EK11" s="256"/>
      <c r="EL11" s="256"/>
      <c r="EM11" s="256"/>
      <c r="EN11" s="256"/>
      <c r="EO11" s="256"/>
      <c r="EP11" s="256"/>
      <c r="EQ11" s="256"/>
      <c r="ER11" s="256"/>
      <c r="ES11" s="256"/>
      <c r="ET11" s="256"/>
      <c r="EU11" s="256"/>
      <c r="EV11" s="256"/>
      <c r="EW11" s="256"/>
      <c r="EX11" s="256"/>
      <c r="EY11" s="256"/>
      <c r="EZ11" s="256"/>
      <c r="FA11" s="256"/>
      <c r="FB11" s="256"/>
      <c r="FC11" s="256"/>
      <c r="FD11" s="256"/>
      <c r="FE11" s="256"/>
      <c r="FF11" s="256"/>
      <c r="FG11" s="256"/>
      <c r="FH11" s="256"/>
      <c r="FI11" s="256"/>
      <c r="FJ11" s="256"/>
      <c r="FK11" s="256"/>
      <c r="FL11" s="256"/>
      <c r="FM11" s="256"/>
      <c r="FN11" s="256"/>
      <c r="FO11" s="256"/>
      <c r="FP11" s="256"/>
      <c r="FQ11" s="256"/>
      <c r="FR11" s="256"/>
      <c r="FS11" s="256"/>
      <c r="FT11" s="256"/>
      <c r="FU11" s="256"/>
      <c r="FV11" s="256"/>
      <c r="FW11" s="256"/>
      <c r="FX11" s="256"/>
      <c r="FY11" s="256"/>
      <c r="FZ11" s="256"/>
      <c r="GA11" s="256"/>
      <c r="GB11" s="256"/>
      <c r="GC11" s="256"/>
      <c r="GD11" s="256"/>
      <c r="GE11" s="256"/>
      <c r="GF11" s="256"/>
      <c r="GG11" s="256"/>
      <c r="GH11" s="256"/>
      <c r="GI11" s="256"/>
      <c r="GJ11" s="256"/>
      <c r="GK11" s="256"/>
      <c r="GL11" s="256"/>
      <c r="GM11" s="256"/>
      <c r="GN11" s="256"/>
      <c r="GO11" s="256"/>
      <c r="GP11" s="256"/>
      <c r="GQ11" s="256"/>
      <c r="GR11" s="256"/>
      <c r="GS11" s="256"/>
      <c r="GT11" s="256"/>
      <c r="GU11" s="256"/>
      <c r="GV11" s="256"/>
      <c r="GW11" s="256"/>
      <c r="GX11" s="256"/>
      <c r="GY11" s="256"/>
      <c r="GZ11" s="256"/>
      <c r="HA11" s="256"/>
      <c r="HB11" s="256"/>
      <c r="HC11" s="256"/>
      <c r="HD11" s="256"/>
      <c r="HE11" s="256"/>
      <c r="HF11" s="256"/>
      <c r="HG11" s="256"/>
      <c r="HH11" s="256"/>
      <c r="HI11" s="256"/>
      <c r="HJ11" s="256"/>
      <c r="HK11" s="256"/>
      <c r="HL11" s="256"/>
      <c r="HM11" s="256"/>
      <c r="HN11" s="256"/>
      <c r="HO11" s="256"/>
      <c r="HP11" s="256"/>
      <c r="HQ11" s="256"/>
      <c r="HR11" s="256"/>
      <c r="HS11" s="256"/>
      <c r="HT11" s="256"/>
      <c r="HU11" s="256"/>
      <c r="HV11" s="256"/>
      <c r="HW11" s="256"/>
      <c r="HX11" s="256"/>
      <c r="HY11" s="256"/>
      <c r="HZ11" s="256"/>
      <c r="IA11" s="256"/>
      <c r="IB11" s="256"/>
      <c r="IC11" s="256"/>
      <c r="ID11" s="256"/>
      <c r="IE11" s="256"/>
      <c r="IF11" s="256"/>
      <c r="IG11" s="256"/>
      <c r="IH11" s="256"/>
      <c r="II11" s="256"/>
      <c r="IJ11" s="256"/>
      <c r="IK11" s="256"/>
      <c r="IL11" s="256"/>
      <c r="IM11" s="256"/>
      <c r="IN11" s="256"/>
      <c r="IO11" s="256"/>
      <c r="IP11" s="256"/>
      <c r="IQ11" s="256"/>
      <c r="IR11" s="256"/>
      <c r="IS11" s="256"/>
      <c r="IT11" s="256"/>
      <c r="IU11" s="256"/>
      <c r="IV11" s="256"/>
    </row>
    <row r="12" spans="1:256">
      <c r="A12" s="145" t="s">
        <v>1353</v>
      </c>
      <c r="B12" s="166">
        <v>0</v>
      </c>
      <c r="C12" s="166">
        <v>0</v>
      </c>
      <c r="D12" s="257"/>
      <c r="E12" s="166"/>
      <c r="F12" s="245"/>
      <c r="G12" s="256"/>
      <c r="H12" s="256"/>
      <c r="I12" s="256"/>
      <c r="J12" s="256"/>
      <c r="K12" s="256"/>
      <c r="L12" s="256"/>
      <c r="M12" s="256"/>
      <c r="N12" s="256"/>
      <c r="O12" s="256"/>
      <c r="P12" s="256"/>
      <c r="Q12" s="256"/>
      <c r="R12" s="256"/>
      <c r="S12" s="256"/>
      <c r="T12" s="256"/>
      <c r="U12" s="256"/>
      <c r="V12" s="256"/>
      <c r="W12" s="256"/>
      <c r="X12" s="256"/>
      <c r="Y12" s="256"/>
      <c r="Z12" s="256"/>
      <c r="AA12" s="256"/>
      <c r="AB12" s="256"/>
      <c r="AC12" s="256"/>
      <c r="AD12" s="256"/>
      <c r="AE12" s="256"/>
      <c r="AF12" s="256"/>
      <c r="AG12" s="256"/>
      <c r="AH12" s="256"/>
      <c r="AI12" s="256"/>
      <c r="AJ12" s="256"/>
      <c r="AK12" s="256"/>
      <c r="AL12" s="256"/>
      <c r="AM12" s="256"/>
      <c r="AN12" s="256"/>
      <c r="AO12" s="256"/>
      <c r="AP12" s="256"/>
      <c r="AQ12" s="256"/>
      <c r="AR12" s="256"/>
      <c r="AS12" s="256"/>
      <c r="AT12" s="256"/>
      <c r="AU12" s="256"/>
      <c r="AV12" s="256"/>
      <c r="AW12" s="256"/>
      <c r="AX12" s="256"/>
      <c r="AY12" s="256"/>
      <c r="AZ12" s="256"/>
      <c r="BA12" s="256"/>
      <c r="BB12" s="256"/>
      <c r="BC12" s="256"/>
      <c r="BD12" s="256"/>
      <c r="BE12" s="256"/>
      <c r="BF12" s="256"/>
      <c r="BG12" s="256"/>
      <c r="BH12" s="256"/>
      <c r="BI12" s="256"/>
      <c r="BJ12" s="256"/>
      <c r="BK12" s="256"/>
      <c r="BL12" s="256"/>
      <c r="BM12" s="256"/>
      <c r="BN12" s="256"/>
      <c r="BO12" s="256"/>
      <c r="BP12" s="256"/>
      <c r="BQ12" s="256"/>
      <c r="BR12" s="256"/>
      <c r="BS12" s="256"/>
      <c r="BT12" s="256"/>
      <c r="BU12" s="256"/>
      <c r="BV12" s="256"/>
      <c r="BW12" s="256"/>
      <c r="BX12" s="256"/>
      <c r="BY12" s="256"/>
      <c r="BZ12" s="256"/>
      <c r="CA12" s="256"/>
      <c r="CB12" s="256"/>
      <c r="CC12" s="256"/>
      <c r="CD12" s="256"/>
      <c r="CE12" s="256"/>
      <c r="CF12" s="256"/>
      <c r="CG12" s="256"/>
      <c r="CH12" s="256"/>
      <c r="CI12" s="256"/>
      <c r="CJ12" s="256"/>
      <c r="CK12" s="256"/>
      <c r="CL12" s="256"/>
      <c r="CM12" s="256"/>
      <c r="CN12" s="256"/>
      <c r="CO12" s="256"/>
      <c r="CP12" s="256"/>
      <c r="CQ12" s="256"/>
      <c r="CR12" s="256"/>
      <c r="CS12" s="256"/>
      <c r="CT12" s="256"/>
      <c r="CU12" s="256"/>
      <c r="CV12" s="256"/>
      <c r="CW12" s="256"/>
      <c r="CX12" s="256"/>
      <c r="CY12" s="256"/>
      <c r="CZ12" s="256"/>
      <c r="DA12" s="256"/>
      <c r="DB12" s="256"/>
      <c r="DC12" s="256"/>
      <c r="DD12" s="256"/>
      <c r="DE12" s="256"/>
      <c r="DF12" s="256"/>
      <c r="DG12" s="256"/>
      <c r="DH12" s="256"/>
      <c r="DI12" s="256"/>
      <c r="DJ12" s="256"/>
      <c r="DK12" s="256"/>
      <c r="DL12" s="256"/>
      <c r="DM12" s="256"/>
      <c r="DN12" s="256"/>
      <c r="DO12" s="256"/>
      <c r="DP12" s="256"/>
      <c r="DQ12" s="256"/>
      <c r="DR12" s="256"/>
      <c r="DS12" s="256"/>
      <c r="DT12" s="256"/>
      <c r="DU12" s="256"/>
      <c r="DV12" s="256"/>
      <c r="DW12" s="256"/>
      <c r="DX12" s="256"/>
      <c r="DY12" s="256"/>
      <c r="DZ12" s="256"/>
      <c r="EA12" s="256"/>
      <c r="EB12" s="256"/>
      <c r="EC12" s="256"/>
      <c r="ED12" s="256"/>
      <c r="EE12" s="256"/>
      <c r="EF12" s="256"/>
      <c r="EG12" s="256"/>
      <c r="EH12" s="256"/>
      <c r="EI12" s="256"/>
      <c r="EJ12" s="256"/>
      <c r="EK12" s="256"/>
      <c r="EL12" s="256"/>
      <c r="EM12" s="256"/>
      <c r="EN12" s="256"/>
      <c r="EO12" s="256"/>
      <c r="EP12" s="256"/>
      <c r="EQ12" s="256"/>
      <c r="ER12" s="256"/>
      <c r="ES12" s="256"/>
      <c r="ET12" s="256"/>
      <c r="EU12" s="256"/>
      <c r="EV12" s="256"/>
      <c r="EW12" s="256"/>
      <c r="EX12" s="256"/>
      <c r="EY12" s="256"/>
      <c r="EZ12" s="256"/>
      <c r="FA12" s="256"/>
      <c r="FB12" s="256"/>
      <c r="FC12" s="256"/>
      <c r="FD12" s="256"/>
      <c r="FE12" s="256"/>
      <c r="FF12" s="256"/>
      <c r="FG12" s="256"/>
      <c r="FH12" s="256"/>
      <c r="FI12" s="256"/>
      <c r="FJ12" s="256"/>
      <c r="FK12" s="256"/>
      <c r="FL12" s="256"/>
      <c r="FM12" s="256"/>
      <c r="FN12" s="256"/>
      <c r="FO12" s="256"/>
      <c r="FP12" s="256"/>
      <c r="FQ12" s="256"/>
      <c r="FR12" s="256"/>
      <c r="FS12" s="256"/>
      <c r="FT12" s="256"/>
      <c r="FU12" s="256"/>
      <c r="FV12" s="256"/>
      <c r="FW12" s="256"/>
      <c r="FX12" s="256"/>
      <c r="FY12" s="256"/>
      <c r="FZ12" s="256"/>
      <c r="GA12" s="256"/>
      <c r="GB12" s="256"/>
      <c r="GC12" s="256"/>
      <c r="GD12" s="256"/>
      <c r="GE12" s="256"/>
      <c r="GF12" s="256"/>
      <c r="GG12" s="256"/>
      <c r="GH12" s="256"/>
      <c r="GI12" s="256"/>
      <c r="GJ12" s="256"/>
      <c r="GK12" s="256"/>
      <c r="GL12" s="256"/>
      <c r="GM12" s="256"/>
      <c r="GN12" s="256"/>
      <c r="GO12" s="256"/>
      <c r="GP12" s="256"/>
      <c r="GQ12" s="256"/>
      <c r="GR12" s="256"/>
      <c r="GS12" s="256"/>
      <c r="GT12" s="256"/>
      <c r="GU12" s="256"/>
      <c r="GV12" s="256"/>
      <c r="GW12" s="256"/>
      <c r="GX12" s="256"/>
      <c r="GY12" s="256"/>
      <c r="GZ12" s="256"/>
      <c r="HA12" s="256"/>
      <c r="HB12" s="256"/>
      <c r="HC12" s="256"/>
      <c r="HD12" s="256"/>
      <c r="HE12" s="256"/>
      <c r="HF12" s="256"/>
      <c r="HG12" s="256"/>
      <c r="HH12" s="256"/>
      <c r="HI12" s="256"/>
      <c r="HJ12" s="256"/>
      <c r="HK12" s="256"/>
      <c r="HL12" s="256"/>
      <c r="HM12" s="256"/>
      <c r="HN12" s="256"/>
      <c r="HO12" s="256"/>
      <c r="HP12" s="256"/>
      <c r="HQ12" s="256"/>
      <c r="HR12" s="256"/>
      <c r="HS12" s="256"/>
      <c r="HT12" s="256"/>
      <c r="HU12" s="256"/>
      <c r="HV12" s="256"/>
      <c r="HW12" s="256"/>
      <c r="HX12" s="256"/>
      <c r="HY12" s="256"/>
      <c r="HZ12" s="256"/>
      <c r="IA12" s="256"/>
      <c r="IB12" s="256"/>
      <c r="IC12" s="256"/>
      <c r="ID12" s="256"/>
      <c r="IE12" s="256"/>
      <c r="IF12" s="256"/>
      <c r="IG12" s="256"/>
      <c r="IH12" s="256"/>
      <c r="II12" s="256"/>
      <c r="IJ12" s="256"/>
      <c r="IK12" s="256"/>
      <c r="IL12" s="256"/>
      <c r="IM12" s="256"/>
      <c r="IN12" s="256"/>
      <c r="IO12" s="256"/>
      <c r="IP12" s="256"/>
      <c r="IQ12" s="256"/>
      <c r="IR12" s="256"/>
      <c r="IS12" s="256"/>
      <c r="IT12" s="256"/>
      <c r="IU12" s="256"/>
      <c r="IV12" s="256"/>
    </row>
    <row r="13" spans="1:256">
      <c r="A13" s="145" t="s">
        <v>1354</v>
      </c>
      <c r="B13" s="166">
        <v>0</v>
      </c>
      <c r="C13" s="166">
        <v>0</v>
      </c>
      <c r="D13" s="257"/>
      <c r="E13" s="166"/>
      <c r="F13" s="245"/>
      <c r="G13" s="256"/>
      <c r="H13" s="256"/>
      <c r="I13" s="256"/>
      <c r="J13" s="256"/>
      <c r="K13" s="256"/>
      <c r="L13" s="256"/>
      <c r="M13" s="256"/>
      <c r="N13" s="256"/>
      <c r="O13" s="256"/>
      <c r="P13" s="256"/>
      <c r="Q13" s="256"/>
      <c r="R13" s="256"/>
      <c r="S13" s="256"/>
      <c r="T13" s="256"/>
      <c r="U13" s="256"/>
      <c r="V13" s="256"/>
      <c r="W13" s="256"/>
      <c r="X13" s="256"/>
      <c r="Y13" s="256"/>
      <c r="Z13" s="256"/>
      <c r="AA13" s="256"/>
      <c r="AB13" s="256"/>
      <c r="AC13" s="256"/>
      <c r="AD13" s="256"/>
      <c r="AE13" s="256"/>
      <c r="AF13" s="256"/>
      <c r="AG13" s="256"/>
      <c r="AH13" s="256"/>
      <c r="AI13" s="256"/>
      <c r="AJ13" s="256"/>
      <c r="AK13" s="256"/>
      <c r="AL13" s="256"/>
      <c r="AM13" s="256"/>
      <c r="AN13" s="256"/>
      <c r="AO13" s="256"/>
      <c r="AP13" s="256"/>
      <c r="AQ13" s="256"/>
      <c r="AR13" s="256"/>
      <c r="AS13" s="256"/>
      <c r="AT13" s="256"/>
      <c r="AU13" s="256"/>
      <c r="AV13" s="256"/>
      <c r="AW13" s="256"/>
      <c r="AX13" s="256"/>
      <c r="AY13" s="256"/>
      <c r="AZ13" s="256"/>
      <c r="BA13" s="256"/>
      <c r="BB13" s="256"/>
      <c r="BC13" s="256"/>
      <c r="BD13" s="256"/>
      <c r="BE13" s="256"/>
      <c r="BF13" s="256"/>
      <c r="BG13" s="256"/>
      <c r="BH13" s="256"/>
      <c r="BI13" s="256"/>
      <c r="BJ13" s="256"/>
      <c r="BK13" s="256"/>
      <c r="BL13" s="256"/>
      <c r="BM13" s="256"/>
      <c r="BN13" s="256"/>
      <c r="BO13" s="256"/>
      <c r="BP13" s="256"/>
      <c r="BQ13" s="256"/>
      <c r="BR13" s="256"/>
      <c r="BS13" s="256"/>
      <c r="BT13" s="256"/>
      <c r="BU13" s="256"/>
      <c r="BV13" s="256"/>
      <c r="BW13" s="256"/>
      <c r="BX13" s="256"/>
      <c r="BY13" s="256"/>
      <c r="BZ13" s="256"/>
      <c r="CA13" s="256"/>
      <c r="CB13" s="256"/>
      <c r="CC13" s="256"/>
      <c r="CD13" s="256"/>
      <c r="CE13" s="256"/>
      <c r="CF13" s="256"/>
      <c r="CG13" s="256"/>
      <c r="CH13" s="256"/>
      <c r="CI13" s="256"/>
      <c r="CJ13" s="256"/>
      <c r="CK13" s="256"/>
      <c r="CL13" s="256"/>
      <c r="CM13" s="256"/>
      <c r="CN13" s="256"/>
      <c r="CO13" s="256"/>
      <c r="CP13" s="256"/>
      <c r="CQ13" s="256"/>
      <c r="CR13" s="256"/>
      <c r="CS13" s="256"/>
      <c r="CT13" s="256"/>
      <c r="CU13" s="256"/>
      <c r="CV13" s="256"/>
      <c r="CW13" s="256"/>
      <c r="CX13" s="256"/>
      <c r="CY13" s="256"/>
      <c r="CZ13" s="256"/>
      <c r="DA13" s="256"/>
      <c r="DB13" s="256"/>
      <c r="DC13" s="256"/>
      <c r="DD13" s="256"/>
      <c r="DE13" s="256"/>
      <c r="DF13" s="256"/>
      <c r="DG13" s="256"/>
      <c r="DH13" s="256"/>
      <c r="DI13" s="256"/>
      <c r="DJ13" s="256"/>
      <c r="DK13" s="256"/>
      <c r="DL13" s="256"/>
      <c r="DM13" s="256"/>
      <c r="DN13" s="256"/>
      <c r="DO13" s="256"/>
      <c r="DP13" s="256"/>
      <c r="DQ13" s="256"/>
      <c r="DR13" s="256"/>
      <c r="DS13" s="256"/>
      <c r="DT13" s="256"/>
      <c r="DU13" s="256"/>
      <c r="DV13" s="256"/>
      <c r="DW13" s="256"/>
      <c r="DX13" s="256"/>
      <c r="DY13" s="256"/>
      <c r="DZ13" s="256"/>
      <c r="EA13" s="256"/>
      <c r="EB13" s="256"/>
      <c r="EC13" s="256"/>
      <c r="ED13" s="256"/>
      <c r="EE13" s="256"/>
      <c r="EF13" s="256"/>
      <c r="EG13" s="256"/>
      <c r="EH13" s="256"/>
      <c r="EI13" s="256"/>
      <c r="EJ13" s="256"/>
      <c r="EK13" s="256"/>
      <c r="EL13" s="256"/>
      <c r="EM13" s="256"/>
      <c r="EN13" s="256"/>
      <c r="EO13" s="256"/>
      <c r="EP13" s="256"/>
      <c r="EQ13" s="256"/>
      <c r="ER13" s="256"/>
      <c r="ES13" s="256"/>
      <c r="ET13" s="256"/>
      <c r="EU13" s="256"/>
      <c r="EV13" s="256"/>
      <c r="EW13" s="256"/>
      <c r="EX13" s="256"/>
      <c r="EY13" s="256"/>
      <c r="EZ13" s="256"/>
      <c r="FA13" s="256"/>
      <c r="FB13" s="256"/>
      <c r="FC13" s="256"/>
      <c r="FD13" s="256"/>
      <c r="FE13" s="256"/>
      <c r="FF13" s="256"/>
      <c r="FG13" s="256"/>
      <c r="FH13" s="256"/>
      <c r="FI13" s="256"/>
      <c r="FJ13" s="256"/>
      <c r="FK13" s="256"/>
      <c r="FL13" s="256"/>
      <c r="FM13" s="256"/>
      <c r="FN13" s="256"/>
      <c r="FO13" s="256"/>
      <c r="FP13" s="256"/>
      <c r="FQ13" s="256"/>
      <c r="FR13" s="256"/>
      <c r="FS13" s="256"/>
      <c r="FT13" s="256"/>
      <c r="FU13" s="256"/>
      <c r="FV13" s="256"/>
      <c r="FW13" s="256"/>
      <c r="FX13" s="256"/>
      <c r="FY13" s="256"/>
      <c r="FZ13" s="256"/>
      <c r="GA13" s="256"/>
      <c r="GB13" s="256"/>
      <c r="GC13" s="256"/>
      <c r="GD13" s="256"/>
      <c r="GE13" s="256"/>
      <c r="GF13" s="256"/>
      <c r="GG13" s="256"/>
      <c r="GH13" s="256"/>
      <c r="GI13" s="256"/>
      <c r="GJ13" s="256"/>
      <c r="GK13" s="256"/>
      <c r="GL13" s="256"/>
      <c r="GM13" s="256"/>
      <c r="GN13" s="256"/>
      <c r="GO13" s="256"/>
      <c r="GP13" s="256"/>
      <c r="GQ13" s="256"/>
      <c r="GR13" s="256"/>
      <c r="GS13" s="256"/>
      <c r="GT13" s="256"/>
      <c r="GU13" s="256"/>
      <c r="GV13" s="256"/>
      <c r="GW13" s="256"/>
      <c r="GX13" s="256"/>
      <c r="GY13" s="256"/>
      <c r="GZ13" s="256"/>
      <c r="HA13" s="256"/>
      <c r="HB13" s="256"/>
      <c r="HC13" s="256"/>
      <c r="HD13" s="256"/>
      <c r="HE13" s="256"/>
      <c r="HF13" s="256"/>
      <c r="HG13" s="256"/>
      <c r="HH13" s="256"/>
      <c r="HI13" s="256"/>
      <c r="HJ13" s="256"/>
      <c r="HK13" s="256"/>
      <c r="HL13" s="256"/>
      <c r="HM13" s="256"/>
      <c r="HN13" s="256"/>
      <c r="HO13" s="256"/>
      <c r="HP13" s="256"/>
      <c r="HQ13" s="256"/>
      <c r="HR13" s="256"/>
      <c r="HS13" s="256"/>
      <c r="HT13" s="256"/>
      <c r="HU13" s="256"/>
      <c r="HV13" s="256"/>
      <c r="HW13" s="256"/>
      <c r="HX13" s="256"/>
      <c r="HY13" s="256"/>
      <c r="HZ13" s="256"/>
      <c r="IA13" s="256"/>
      <c r="IB13" s="256"/>
      <c r="IC13" s="256"/>
      <c r="ID13" s="256"/>
      <c r="IE13" s="256"/>
      <c r="IF13" s="256"/>
      <c r="IG13" s="256"/>
      <c r="IH13" s="256"/>
      <c r="II13" s="256"/>
      <c r="IJ13" s="256"/>
      <c r="IK13" s="256"/>
      <c r="IL13" s="256"/>
      <c r="IM13" s="256"/>
      <c r="IN13" s="256"/>
      <c r="IO13" s="256"/>
      <c r="IP13" s="256"/>
      <c r="IQ13" s="256"/>
      <c r="IR13" s="256"/>
      <c r="IS13" s="256"/>
      <c r="IT13" s="256"/>
      <c r="IU13" s="256"/>
      <c r="IV13" s="256"/>
    </row>
    <row r="14" spans="1:256">
      <c r="A14" s="145" t="s">
        <v>1355</v>
      </c>
      <c r="B14" s="166">
        <v>476000</v>
      </c>
      <c r="C14" s="166">
        <v>411937</v>
      </c>
      <c r="D14" s="257">
        <f>C14/B14*100</f>
        <v>86.5413865546219</v>
      </c>
      <c r="E14" s="166">
        <v>77239</v>
      </c>
      <c r="F14" s="245">
        <f t="shared" si="0"/>
        <v>533.327723041469</v>
      </c>
      <c r="G14" s="256"/>
      <c r="H14" s="256"/>
      <c r="I14" s="256"/>
      <c r="J14" s="256"/>
      <c r="K14" s="256"/>
      <c r="L14" s="256"/>
      <c r="M14" s="256"/>
      <c r="N14" s="256"/>
      <c r="O14" s="256"/>
      <c r="P14" s="256"/>
      <c r="Q14" s="256"/>
      <c r="R14" s="256"/>
      <c r="S14" s="256"/>
      <c r="T14" s="256"/>
      <c r="U14" s="256"/>
      <c r="V14" s="256"/>
      <c r="W14" s="256"/>
      <c r="X14" s="256"/>
      <c r="Y14" s="256"/>
      <c r="Z14" s="256"/>
      <c r="AA14" s="256"/>
      <c r="AB14" s="256"/>
      <c r="AC14" s="256"/>
      <c r="AD14" s="256"/>
      <c r="AE14" s="256"/>
      <c r="AF14" s="256"/>
      <c r="AG14" s="256"/>
      <c r="AH14" s="256"/>
      <c r="AI14" s="256"/>
      <c r="AJ14" s="256"/>
      <c r="AK14" s="256"/>
      <c r="AL14" s="256"/>
      <c r="AM14" s="256"/>
      <c r="AN14" s="256"/>
      <c r="AO14" s="256"/>
      <c r="AP14" s="256"/>
      <c r="AQ14" s="256"/>
      <c r="AR14" s="256"/>
      <c r="AS14" s="256"/>
      <c r="AT14" s="256"/>
      <c r="AU14" s="256"/>
      <c r="AV14" s="256"/>
      <c r="AW14" s="256"/>
      <c r="AX14" s="256"/>
      <c r="AY14" s="256"/>
      <c r="AZ14" s="256"/>
      <c r="BA14" s="256"/>
      <c r="BB14" s="256"/>
      <c r="BC14" s="256"/>
      <c r="BD14" s="256"/>
      <c r="BE14" s="256"/>
      <c r="BF14" s="256"/>
      <c r="BG14" s="256"/>
      <c r="BH14" s="256"/>
      <c r="BI14" s="256"/>
      <c r="BJ14" s="256"/>
      <c r="BK14" s="256"/>
      <c r="BL14" s="256"/>
      <c r="BM14" s="256"/>
      <c r="BN14" s="256"/>
      <c r="BO14" s="256"/>
      <c r="BP14" s="256"/>
      <c r="BQ14" s="256"/>
      <c r="BR14" s="256"/>
      <c r="BS14" s="256"/>
      <c r="BT14" s="256"/>
      <c r="BU14" s="256"/>
      <c r="BV14" s="256"/>
      <c r="BW14" s="256"/>
      <c r="BX14" s="256"/>
      <c r="BY14" s="256"/>
      <c r="BZ14" s="256"/>
      <c r="CA14" s="256"/>
      <c r="CB14" s="256"/>
      <c r="CC14" s="256"/>
      <c r="CD14" s="256"/>
      <c r="CE14" s="256"/>
      <c r="CF14" s="256"/>
      <c r="CG14" s="256"/>
      <c r="CH14" s="256"/>
      <c r="CI14" s="256"/>
      <c r="CJ14" s="256"/>
      <c r="CK14" s="256"/>
      <c r="CL14" s="256"/>
      <c r="CM14" s="256"/>
      <c r="CN14" s="256"/>
      <c r="CO14" s="256"/>
      <c r="CP14" s="256"/>
      <c r="CQ14" s="256"/>
      <c r="CR14" s="256"/>
      <c r="CS14" s="256"/>
      <c r="CT14" s="256"/>
      <c r="CU14" s="256"/>
      <c r="CV14" s="256"/>
      <c r="CW14" s="256"/>
      <c r="CX14" s="256"/>
      <c r="CY14" s="256"/>
      <c r="CZ14" s="256"/>
      <c r="DA14" s="256"/>
      <c r="DB14" s="256"/>
      <c r="DC14" s="256"/>
      <c r="DD14" s="256"/>
      <c r="DE14" s="256"/>
      <c r="DF14" s="256"/>
      <c r="DG14" s="256"/>
      <c r="DH14" s="256"/>
      <c r="DI14" s="256"/>
      <c r="DJ14" s="256"/>
      <c r="DK14" s="256"/>
      <c r="DL14" s="256"/>
      <c r="DM14" s="256"/>
      <c r="DN14" s="256"/>
      <c r="DO14" s="256"/>
      <c r="DP14" s="256"/>
      <c r="DQ14" s="256"/>
      <c r="DR14" s="256"/>
      <c r="DS14" s="256"/>
      <c r="DT14" s="256"/>
      <c r="DU14" s="256"/>
      <c r="DV14" s="256"/>
      <c r="DW14" s="256"/>
      <c r="DX14" s="256"/>
      <c r="DY14" s="256"/>
      <c r="DZ14" s="256"/>
      <c r="EA14" s="256"/>
      <c r="EB14" s="256"/>
      <c r="EC14" s="256"/>
      <c r="ED14" s="256"/>
      <c r="EE14" s="256"/>
      <c r="EF14" s="256"/>
      <c r="EG14" s="256"/>
      <c r="EH14" s="256"/>
      <c r="EI14" s="256"/>
      <c r="EJ14" s="256"/>
      <c r="EK14" s="256"/>
      <c r="EL14" s="256"/>
      <c r="EM14" s="256"/>
      <c r="EN14" s="256"/>
      <c r="EO14" s="256"/>
      <c r="EP14" s="256"/>
      <c r="EQ14" s="256"/>
      <c r="ER14" s="256"/>
      <c r="ES14" s="256"/>
      <c r="ET14" s="256"/>
      <c r="EU14" s="256"/>
      <c r="EV14" s="256"/>
      <c r="EW14" s="256"/>
      <c r="EX14" s="256"/>
      <c r="EY14" s="256"/>
      <c r="EZ14" s="256"/>
      <c r="FA14" s="256"/>
      <c r="FB14" s="256"/>
      <c r="FC14" s="256"/>
      <c r="FD14" s="256"/>
      <c r="FE14" s="256"/>
      <c r="FF14" s="256"/>
      <c r="FG14" s="256"/>
      <c r="FH14" s="256"/>
      <c r="FI14" s="256"/>
      <c r="FJ14" s="256"/>
      <c r="FK14" s="256"/>
      <c r="FL14" s="256"/>
      <c r="FM14" s="256"/>
      <c r="FN14" s="256"/>
      <c r="FO14" s="256"/>
      <c r="FP14" s="256"/>
      <c r="FQ14" s="256"/>
      <c r="FR14" s="256"/>
      <c r="FS14" s="256"/>
      <c r="FT14" s="256"/>
      <c r="FU14" s="256"/>
      <c r="FV14" s="256"/>
      <c r="FW14" s="256"/>
      <c r="FX14" s="256"/>
      <c r="FY14" s="256"/>
      <c r="FZ14" s="256"/>
      <c r="GA14" s="256"/>
      <c r="GB14" s="256"/>
      <c r="GC14" s="256"/>
      <c r="GD14" s="256"/>
      <c r="GE14" s="256"/>
      <c r="GF14" s="256"/>
      <c r="GG14" s="256"/>
      <c r="GH14" s="256"/>
      <c r="GI14" s="256"/>
      <c r="GJ14" s="256"/>
      <c r="GK14" s="256"/>
      <c r="GL14" s="256"/>
      <c r="GM14" s="256"/>
      <c r="GN14" s="256"/>
      <c r="GO14" s="256"/>
      <c r="GP14" s="256"/>
      <c r="GQ14" s="256"/>
      <c r="GR14" s="256"/>
      <c r="GS14" s="256"/>
      <c r="GT14" s="256"/>
      <c r="GU14" s="256"/>
      <c r="GV14" s="256"/>
      <c r="GW14" s="256"/>
      <c r="GX14" s="256"/>
      <c r="GY14" s="256"/>
      <c r="GZ14" s="256"/>
      <c r="HA14" s="256"/>
      <c r="HB14" s="256"/>
      <c r="HC14" s="256"/>
      <c r="HD14" s="256"/>
      <c r="HE14" s="256"/>
      <c r="HF14" s="256"/>
      <c r="HG14" s="256"/>
      <c r="HH14" s="256"/>
      <c r="HI14" s="256"/>
      <c r="HJ14" s="256"/>
      <c r="HK14" s="256"/>
      <c r="HL14" s="256"/>
      <c r="HM14" s="256"/>
      <c r="HN14" s="256"/>
      <c r="HO14" s="256"/>
      <c r="HP14" s="256"/>
      <c r="HQ14" s="256"/>
      <c r="HR14" s="256"/>
      <c r="HS14" s="256"/>
      <c r="HT14" s="256"/>
      <c r="HU14" s="256"/>
      <c r="HV14" s="256"/>
      <c r="HW14" s="256"/>
      <c r="HX14" s="256"/>
      <c r="HY14" s="256"/>
      <c r="HZ14" s="256"/>
      <c r="IA14" s="256"/>
      <c r="IB14" s="256"/>
      <c r="IC14" s="256"/>
      <c r="ID14" s="256"/>
      <c r="IE14" s="256"/>
      <c r="IF14" s="256"/>
      <c r="IG14" s="256"/>
      <c r="IH14" s="256"/>
      <c r="II14" s="256"/>
      <c r="IJ14" s="256"/>
      <c r="IK14" s="256"/>
      <c r="IL14" s="256"/>
      <c r="IM14" s="256"/>
      <c r="IN14" s="256"/>
      <c r="IO14" s="256"/>
      <c r="IP14" s="256"/>
      <c r="IQ14" s="256"/>
      <c r="IR14" s="256"/>
      <c r="IS14" s="256"/>
      <c r="IT14" s="256"/>
      <c r="IU14" s="256"/>
      <c r="IV14" s="256"/>
    </row>
    <row r="15" spans="1:256">
      <c r="A15" s="145" t="s">
        <v>1356</v>
      </c>
      <c r="B15" s="166">
        <v>16432</v>
      </c>
      <c r="C15" s="166">
        <v>32654</v>
      </c>
      <c r="D15" s="257">
        <f>C15/B15*100</f>
        <v>198.722005842259</v>
      </c>
      <c r="E15" s="166">
        <v>22941</v>
      </c>
      <c r="F15" s="245">
        <f t="shared" si="0"/>
        <v>142.339043633669</v>
      </c>
      <c r="G15" s="256"/>
      <c r="H15" s="256"/>
      <c r="I15" s="256"/>
      <c r="J15" s="256"/>
      <c r="K15" s="256"/>
      <c r="L15" s="256"/>
      <c r="M15" s="256"/>
      <c r="N15" s="256"/>
      <c r="O15" s="256"/>
      <c r="P15" s="256"/>
      <c r="Q15" s="256"/>
      <c r="R15" s="256"/>
      <c r="S15" s="256"/>
      <c r="T15" s="256"/>
      <c r="U15" s="256"/>
      <c r="V15" s="256"/>
      <c r="W15" s="256"/>
      <c r="X15" s="256"/>
      <c r="Y15" s="256"/>
      <c r="Z15" s="256"/>
      <c r="AA15" s="256"/>
      <c r="AB15" s="256"/>
      <c r="AC15" s="256"/>
      <c r="AD15" s="256"/>
      <c r="AE15" s="256"/>
      <c r="AF15" s="256"/>
      <c r="AG15" s="256"/>
      <c r="AH15" s="256"/>
      <c r="AI15" s="256"/>
      <c r="AJ15" s="256"/>
      <c r="AK15" s="256"/>
      <c r="AL15" s="256"/>
      <c r="AM15" s="256"/>
      <c r="AN15" s="256"/>
      <c r="AO15" s="256"/>
      <c r="AP15" s="256"/>
      <c r="AQ15" s="256"/>
      <c r="AR15" s="256"/>
      <c r="AS15" s="256"/>
      <c r="AT15" s="256"/>
      <c r="AU15" s="256"/>
      <c r="AV15" s="256"/>
      <c r="AW15" s="256"/>
      <c r="AX15" s="256"/>
      <c r="AY15" s="256"/>
      <c r="AZ15" s="256"/>
      <c r="BA15" s="256"/>
      <c r="BB15" s="256"/>
      <c r="BC15" s="256"/>
      <c r="BD15" s="256"/>
      <c r="BE15" s="256"/>
      <c r="BF15" s="256"/>
      <c r="BG15" s="256"/>
      <c r="BH15" s="256"/>
      <c r="BI15" s="256"/>
      <c r="BJ15" s="256"/>
      <c r="BK15" s="256"/>
      <c r="BL15" s="256"/>
      <c r="BM15" s="256"/>
      <c r="BN15" s="256"/>
      <c r="BO15" s="256"/>
      <c r="BP15" s="256"/>
      <c r="BQ15" s="256"/>
      <c r="BR15" s="256"/>
      <c r="BS15" s="256"/>
      <c r="BT15" s="256"/>
      <c r="BU15" s="256"/>
      <c r="BV15" s="256"/>
      <c r="BW15" s="256"/>
      <c r="BX15" s="256"/>
      <c r="BY15" s="256"/>
      <c r="BZ15" s="256"/>
      <c r="CA15" s="256"/>
      <c r="CB15" s="256"/>
      <c r="CC15" s="256"/>
      <c r="CD15" s="256"/>
      <c r="CE15" s="256"/>
      <c r="CF15" s="256"/>
      <c r="CG15" s="256"/>
      <c r="CH15" s="256"/>
      <c r="CI15" s="256"/>
      <c r="CJ15" s="256"/>
      <c r="CK15" s="256"/>
      <c r="CL15" s="256"/>
      <c r="CM15" s="256"/>
      <c r="CN15" s="256"/>
      <c r="CO15" s="256"/>
      <c r="CP15" s="256"/>
      <c r="CQ15" s="256"/>
      <c r="CR15" s="256"/>
      <c r="CS15" s="256"/>
      <c r="CT15" s="256"/>
      <c r="CU15" s="256"/>
      <c r="CV15" s="256"/>
      <c r="CW15" s="256"/>
      <c r="CX15" s="256"/>
      <c r="CY15" s="256"/>
      <c r="CZ15" s="256"/>
      <c r="DA15" s="256"/>
      <c r="DB15" s="256"/>
      <c r="DC15" s="256"/>
      <c r="DD15" s="256"/>
      <c r="DE15" s="256"/>
      <c r="DF15" s="256"/>
      <c r="DG15" s="256"/>
      <c r="DH15" s="256"/>
      <c r="DI15" s="256"/>
      <c r="DJ15" s="256"/>
      <c r="DK15" s="256"/>
      <c r="DL15" s="256"/>
      <c r="DM15" s="256"/>
      <c r="DN15" s="256"/>
      <c r="DO15" s="256"/>
      <c r="DP15" s="256"/>
      <c r="DQ15" s="256"/>
      <c r="DR15" s="256"/>
      <c r="DS15" s="256"/>
      <c r="DT15" s="256"/>
      <c r="DU15" s="256"/>
      <c r="DV15" s="256"/>
      <c r="DW15" s="256"/>
      <c r="DX15" s="256"/>
      <c r="DY15" s="256"/>
      <c r="DZ15" s="256"/>
      <c r="EA15" s="256"/>
      <c r="EB15" s="256"/>
      <c r="EC15" s="256"/>
      <c r="ED15" s="256"/>
      <c r="EE15" s="256"/>
      <c r="EF15" s="256"/>
      <c r="EG15" s="256"/>
      <c r="EH15" s="256"/>
      <c r="EI15" s="256"/>
      <c r="EJ15" s="256"/>
      <c r="EK15" s="256"/>
      <c r="EL15" s="256"/>
      <c r="EM15" s="256"/>
      <c r="EN15" s="256"/>
      <c r="EO15" s="256"/>
      <c r="EP15" s="256"/>
      <c r="EQ15" s="256"/>
      <c r="ER15" s="256"/>
      <c r="ES15" s="256"/>
      <c r="ET15" s="256"/>
      <c r="EU15" s="256"/>
      <c r="EV15" s="256"/>
      <c r="EW15" s="256"/>
      <c r="EX15" s="256"/>
      <c r="EY15" s="256"/>
      <c r="EZ15" s="256"/>
      <c r="FA15" s="256"/>
      <c r="FB15" s="256"/>
      <c r="FC15" s="256"/>
      <c r="FD15" s="256"/>
      <c r="FE15" s="256"/>
      <c r="FF15" s="256"/>
      <c r="FG15" s="256"/>
      <c r="FH15" s="256"/>
      <c r="FI15" s="256"/>
      <c r="FJ15" s="256"/>
      <c r="FK15" s="256"/>
      <c r="FL15" s="256"/>
      <c r="FM15" s="256"/>
      <c r="FN15" s="256"/>
      <c r="FO15" s="256"/>
      <c r="FP15" s="256"/>
      <c r="FQ15" s="256"/>
      <c r="FR15" s="256"/>
      <c r="FS15" s="256"/>
      <c r="FT15" s="256"/>
      <c r="FU15" s="256"/>
      <c r="FV15" s="256"/>
      <c r="FW15" s="256"/>
      <c r="FX15" s="256"/>
      <c r="FY15" s="256"/>
      <c r="FZ15" s="256"/>
      <c r="GA15" s="256"/>
      <c r="GB15" s="256"/>
      <c r="GC15" s="256"/>
      <c r="GD15" s="256"/>
      <c r="GE15" s="256"/>
      <c r="GF15" s="256"/>
      <c r="GG15" s="256"/>
      <c r="GH15" s="256"/>
      <c r="GI15" s="256"/>
      <c r="GJ15" s="256"/>
      <c r="GK15" s="256"/>
      <c r="GL15" s="256"/>
      <c r="GM15" s="256"/>
      <c r="GN15" s="256"/>
      <c r="GO15" s="256"/>
      <c r="GP15" s="256"/>
      <c r="GQ15" s="256"/>
      <c r="GR15" s="256"/>
      <c r="GS15" s="256"/>
      <c r="GT15" s="256"/>
      <c r="GU15" s="256"/>
      <c r="GV15" s="256"/>
      <c r="GW15" s="256"/>
      <c r="GX15" s="256"/>
      <c r="GY15" s="256"/>
      <c r="GZ15" s="256"/>
      <c r="HA15" s="256"/>
      <c r="HB15" s="256"/>
      <c r="HC15" s="256"/>
      <c r="HD15" s="256"/>
      <c r="HE15" s="256"/>
      <c r="HF15" s="256"/>
      <c r="HG15" s="256"/>
      <c r="HH15" s="256"/>
      <c r="HI15" s="256"/>
      <c r="HJ15" s="256"/>
      <c r="HK15" s="256"/>
      <c r="HL15" s="256"/>
      <c r="HM15" s="256"/>
      <c r="HN15" s="256"/>
      <c r="HO15" s="256"/>
      <c r="HP15" s="256"/>
      <c r="HQ15" s="256"/>
      <c r="HR15" s="256"/>
      <c r="HS15" s="256"/>
      <c r="HT15" s="256"/>
      <c r="HU15" s="256"/>
      <c r="HV15" s="256"/>
      <c r="HW15" s="256"/>
      <c r="HX15" s="256"/>
      <c r="HY15" s="256"/>
      <c r="HZ15" s="256"/>
      <c r="IA15" s="256"/>
      <c r="IB15" s="256"/>
      <c r="IC15" s="256"/>
      <c r="ID15" s="256"/>
      <c r="IE15" s="256"/>
      <c r="IF15" s="256"/>
      <c r="IG15" s="256"/>
      <c r="IH15" s="256"/>
      <c r="II15" s="256"/>
      <c r="IJ15" s="256"/>
      <c r="IK15" s="256"/>
      <c r="IL15" s="256"/>
      <c r="IM15" s="256"/>
      <c r="IN15" s="256"/>
      <c r="IO15" s="256"/>
      <c r="IP15" s="256"/>
      <c r="IQ15" s="256"/>
      <c r="IR15" s="256"/>
      <c r="IS15" s="256"/>
      <c r="IT15" s="256"/>
      <c r="IU15" s="256"/>
      <c r="IV15" s="256"/>
    </row>
    <row r="16" spans="1:256">
      <c r="A16" s="145" t="s">
        <v>1357</v>
      </c>
      <c r="B16" s="166">
        <v>51</v>
      </c>
      <c r="C16" s="166">
        <v>350</v>
      </c>
      <c r="D16" s="257">
        <f>C16/B16*100</f>
        <v>686.274509803922</v>
      </c>
      <c r="E16" s="166">
        <v>340</v>
      </c>
      <c r="F16" s="245">
        <f t="shared" si="0"/>
        <v>102.941176470588</v>
      </c>
      <c r="G16" s="258"/>
      <c r="H16" s="258"/>
      <c r="I16" s="258"/>
      <c r="J16" s="258"/>
      <c r="K16" s="258"/>
      <c r="L16" s="258"/>
      <c r="M16" s="258"/>
      <c r="N16" s="258"/>
      <c r="O16" s="258"/>
      <c r="P16" s="258"/>
      <c r="Q16" s="258"/>
      <c r="R16" s="258"/>
      <c r="S16" s="258"/>
      <c r="T16" s="258"/>
      <c r="U16" s="258"/>
      <c r="V16" s="258"/>
      <c r="W16" s="258"/>
      <c r="X16" s="258"/>
      <c r="Y16" s="258"/>
      <c r="Z16" s="258"/>
      <c r="AA16" s="258"/>
      <c r="AB16" s="258"/>
      <c r="AC16" s="258"/>
      <c r="AD16" s="258"/>
      <c r="AE16" s="258"/>
      <c r="AF16" s="258"/>
      <c r="AG16" s="258"/>
      <c r="AH16" s="258"/>
      <c r="AI16" s="258"/>
      <c r="AJ16" s="258"/>
      <c r="AK16" s="258"/>
      <c r="AL16" s="258"/>
      <c r="AM16" s="258"/>
      <c r="AN16" s="258"/>
      <c r="AO16" s="258"/>
      <c r="AP16" s="258"/>
      <c r="AQ16" s="258"/>
      <c r="AR16" s="258"/>
      <c r="AS16" s="258"/>
      <c r="AT16" s="258"/>
      <c r="AU16" s="258"/>
      <c r="AV16" s="258"/>
      <c r="AW16" s="258"/>
      <c r="AX16" s="258"/>
      <c r="AY16" s="258"/>
      <c r="AZ16" s="258"/>
      <c r="BA16" s="258"/>
      <c r="BB16" s="258"/>
      <c r="BC16" s="258"/>
      <c r="BD16" s="258"/>
      <c r="BE16" s="258"/>
      <c r="BF16" s="258"/>
      <c r="BG16" s="258"/>
      <c r="BH16" s="258"/>
      <c r="BI16" s="258"/>
      <c r="BJ16" s="258"/>
      <c r="BK16" s="258"/>
      <c r="BL16" s="258"/>
      <c r="BM16" s="258"/>
      <c r="BN16" s="258"/>
      <c r="BO16" s="258"/>
      <c r="BP16" s="258"/>
      <c r="BQ16" s="258"/>
      <c r="BR16" s="258"/>
      <c r="BS16" s="258"/>
      <c r="BT16" s="258"/>
      <c r="BU16" s="258"/>
      <c r="BV16" s="258"/>
      <c r="BW16" s="258"/>
      <c r="BX16" s="258"/>
      <c r="BY16" s="258"/>
      <c r="BZ16" s="258"/>
      <c r="CA16" s="258"/>
      <c r="CB16" s="258"/>
      <c r="CC16" s="258"/>
      <c r="CD16" s="258"/>
      <c r="CE16" s="258"/>
      <c r="CF16" s="258"/>
      <c r="CG16" s="258"/>
      <c r="CH16" s="258"/>
      <c r="CI16" s="258"/>
      <c r="CJ16" s="258"/>
      <c r="CK16" s="258"/>
      <c r="CL16" s="258"/>
      <c r="CM16" s="258"/>
      <c r="CN16" s="258"/>
      <c r="CO16" s="258"/>
      <c r="CP16" s="258"/>
      <c r="CQ16" s="258"/>
      <c r="CR16" s="258"/>
      <c r="CS16" s="258"/>
      <c r="CT16" s="258"/>
      <c r="CU16" s="258"/>
      <c r="CV16" s="258"/>
      <c r="CW16" s="258"/>
      <c r="CX16" s="258"/>
      <c r="CY16" s="258"/>
      <c r="CZ16" s="258"/>
      <c r="DA16" s="258"/>
      <c r="DB16" s="258"/>
      <c r="DC16" s="258"/>
      <c r="DD16" s="258"/>
      <c r="DE16" s="258"/>
      <c r="DF16" s="258"/>
      <c r="DG16" s="258"/>
      <c r="DH16" s="258"/>
      <c r="DI16" s="258"/>
      <c r="DJ16" s="258"/>
      <c r="DK16" s="258"/>
      <c r="DL16" s="258"/>
      <c r="DM16" s="258"/>
      <c r="DN16" s="258"/>
      <c r="DO16" s="258"/>
      <c r="DP16" s="258"/>
      <c r="DQ16" s="258"/>
      <c r="DR16" s="258"/>
      <c r="DS16" s="258"/>
      <c r="DT16" s="258"/>
      <c r="DU16" s="258"/>
      <c r="DV16" s="258"/>
      <c r="DW16" s="258"/>
      <c r="DX16" s="258"/>
      <c r="DY16" s="258"/>
      <c r="DZ16" s="258"/>
      <c r="EA16" s="258"/>
      <c r="EB16" s="258"/>
      <c r="EC16" s="258"/>
      <c r="ED16" s="258"/>
      <c r="EE16" s="258"/>
      <c r="EF16" s="258"/>
      <c r="EG16" s="258"/>
      <c r="EH16" s="258"/>
      <c r="EI16" s="258"/>
      <c r="EJ16" s="258"/>
      <c r="EK16" s="258"/>
      <c r="EL16" s="258"/>
      <c r="EM16" s="258"/>
      <c r="EN16" s="258"/>
      <c r="EO16" s="258"/>
      <c r="EP16" s="258"/>
      <c r="EQ16" s="258"/>
      <c r="ER16" s="258"/>
      <c r="ES16" s="258"/>
      <c r="ET16" s="258"/>
      <c r="EU16" s="258"/>
      <c r="EV16" s="258"/>
      <c r="EW16" s="258"/>
      <c r="EX16" s="258"/>
      <c r="EY16" s="258"/>
      <c r="EZ16" s="258"/>
      <c r="FA16" s="258"/>
      <c r="FB16" s="258"/>
      <c r="FC16" s="258"/>
      <c r="FD16" s="258"/>
      <c r="FE16" s="258"/>
      <c r="FF16" s="258"/>
      <c r="FG16" s="258"/>
      <c r="FH16" s="258"/>
      <c r="FI16" s="258"/>
      <c r="FJ16" s="258"/>
      <c r="FK16" s="258"/>
      <c r="FL16" s="258"/>
      <c r="FM16" s="258"/>
      <c r="FN16" s="258"/>
      <c r="FO16" s="258"/>
      <c r="FP16" s="258"/>
      <c r="FQ16" s="258"/>
      <c r="FR16" s="258"/>
      <c r="FS16" s="258"/>
      <c r="FT16" s="258"/>
      <c r="FU16" s="258"/>
      <c r="FV16" s="258"/>
      <c r="FW16" s="258"/>
      <c r="FX16" s="258"/>
      <c r="FY16" s="258"/>
      <c r="FZ16" s="258"/>
      <c r="GA16" s="258"/>
      <c r="GB16" s="258"/>
      <c r="GC16" s="258"/>
      <c r="GD16" s="258"/>
      <c r="GE16" s="258"/>
      <c r="GF16" s="258"/>
      <c r="GG16" s="258"/>
      <c r="GH16" s="258"/>
      <c r="GI16" s="258"/>
      <c r="GJ16" s="258"/>
      <c r="GK16" s="258"/>
      <c r="GL16" s="258"/>
      <c r="GM16" s="258"/>
      <c r="GN16" s="258"/>
      <c r="GO16" s="258"/>
      <c r="GP16" s="258"/>
      <c r="GQ16" s="258"/>
      <c r="GR16" s="258"/>
      <c r="GS16" s="258"/>
      <c r="GT16" s="258"/>
      <c r="GU16" s="258"/>
      <c r="GV16" s="258"/>
      <c r="GW16" s="258"/>
      <c r="GX16" s="258"/>
      <c r="GY16" s="258"/>
      <c r="GZ16" s="258"/>
      <c r="HA16" s="258"/>
      <c r="HB16" s="258"/>
      <c r="HC16" s="258"/>
      <c r="HD16" s="258"/>
      <c r="HE16" s="258"/>
      <c r="HF16" s="258"/>
      <c r="HG16" s="258"/>
      <c r="HH16" s="258"/>
      <c r="HI16" s="258"/>
      <c r="HJ16" s="258"/>
      <c r="HK16" s="258"/>
      <c r="HL16" s="258"/>
      <c r="HM16" s="258"/>
      <c r="HN16" s="258"/>
      <c r="HO16" s="258"/>
      <c r="HP16" s="258"/>
      <c r="HQ16" s="258"/>
      <c r="HR16" s="258"/>
      <c r="HS16" s="258"/>
      <c r="HT16" s="258"/>
      <c r="HU16" s="258"/>
      <c r="HV16" s="258"/>
      <c r="HW16" s="258"/>
      <c r="HX16" s="258"/>
      <c r="HY16" s="258"/>
      <c r="HZ16" s="258"/>
      <c r="IA16" s="258"/>
      <c r="IB16" s="258"/>
      <c r="IC16" s="258"/>
      <c r="ID16" s="258"/>
      <c r="IE16" s="258"/>
      <c r="IF16" s="258"/>
      <c r="IG16" s="258"/>
      <c r="IH16" s="258"/>
      <c r="II16" s="258"/>
      <c r="IJ16" s="258"/>
      <c r="IK16" s="258"/>
      <c r="IL16" s="258"/>
      <c r="IM16" s="258"/>
      <c r="IN16" s="258"/>
      <c r="IO16" s="258"/>
      <c r="IP16" s="258"/>
      <c r="IQ16" s="258"/>
      <c r="IR16" s="258"/>
      <c r="IS16" s="258"/>
      <c r="IT16" s="258"/>
      <c r="IU16" s="258"/>
      <c r="IV16" s="258"/>
    </row>
    <row r="17" spans="1:256">
      <c r="A17" s="145" t="s">
        <v>1358</v>
      </c>
      <c r="B17" s="166">
        <v>0</v>
      </c>
      <c r="C17" s="166">
        <v>0</v>
      </c>
      <c r="D17" s="257"/>
      <c r="E17" s="166"/>
      <c r="F17" s="245"/>
      <c r="G17" s="258"/>
      <c r="H17" s="258"/>
      <c r="I17" s="258"/>
      <c r="J17" s="258"/>
      <c r="K17" s="258"/>
      <c r="L17" s="258"/>
      <c r="M17" s="258"/>
      <c r="N17" s="258"/>
      <c r="O17" s="258"/>
      <c r="P17" s="258"/>
      <c r="Q17" s="258"/>
      <c r="R17" s="258"/>
      <c r="S17" s="258"/>
      <c r="T17" s="258"/>
      <c r="U17" s="258"/>
      <c r="V17" s="258"/>
      <c r="W17" s="258"/>
      <c r="X17" s="258"/>
      <c r="Y17" s="258"/>
      <c r="Z17" s="258"/>
      <c r="AA17" s="258"/>
      <c r="AB17" s="258"/>
      <c r="AC17" s="258"/>
      <c r="AD17" s="258"/>
      <c r="AE17" s="258"/>
      <c r="AF17" s="258"/>
      <c r="AG17" s="258"/>
      <c r="AH17" s="258"/>
      <c r="AI17" s="258"/>
      <c r="AJ17" s="258"/>
      <c r="AK17" s="258"/>
      <c r="AL17" s="258"/>
      <c r="AM17" s="258"/>
      <c r="AN17" s="258"/>
      <c r="AO17" s="258"/>
      <c r="AP17" s="258"/>
      <c r="AQ17" s="258"/>
      <c r="AR17" s="258"/>
      <c r="AS17" s="258"/>
      <c r="AT17" s="258"/>
      <c r="AU17" s="258"/>
      <c r="AV17" s="258"/>
      <c r="AW17" s="258"/>
      <c r="AX17" s="258"/>
      <c r="AY17" s="258"/>
      <c r="AZ17" s="258"/>
      <c r="BA17" s="258"/>
      <c r="BB17" s="258"/>
      <c r="BC17" s="258"/>
      <c r="BD17" s="258"/>
      <c r="BE17" s="258"/>
      <c r="BF17" s="258"/>
      <c r="BG17" s="258"/>
      <c r="BH17" s="258"/>
      <c r="BI17" s="258"/>
      <c r="BJ17" s="258"/>
      <c r="BK17" s="258"/>
      <c r="BL17" s="258"/>
      <c r="BM17" s="258"/>
      <c r="BN17" s="258"/>
      <c r="BO17" s="258"/>
      <c r="BP17" s="258"/>
      <c r="BQ17" s="258"/>
      <c r="BR17" s="258"/>
      <c r="BS17" s="258"/>
      <c r="BT17" s="258"/>
      <c r="BU17" s="258"/>
      <c r="BV17" s="258"/>
      <c r="BW17" s="258"/>
      <c r="BX17" s="258"/>
      <c r="BY17" s="258"/>
      <c r="BZ17" s="258"/>
      <c r="CA17" s="258"/>
      <c r="CB17" s="258"/>
      <c r="CC17" s="258"/>
      <c r="CD17" s="258"/>
      <c r="CE17" s="258"/>
      <c r="CF17" s="258"/>
      <c r="CG17" s="258"/>
      <c r="CH17" s="258"/>
      <c r="CI17" s="258"/>
      <c r="CJ17" s="258"/>
      <c r="CK17" s="258"/>
      <c r="CL17" s="258"/>
      <c r="CM17" s="258"/>
      <c r="CN17" s="258"/>
      <c r="CO17" s="258"/>
      <c r="CP17" s="258"/>
      <c r="CQ17" s="258"/>
      <c r="CR17" s="258"/>
      <c r="CS17" s="258"/>
      <c r="CT17" s="258"/>
      <c r="CU17" s="258"/>
      <c r="CV17" s="258"/>
      <c r="CW17" s="258"/>
      <c r="CX17" s="258"/>
      <c r="CY17" s="258"/>
      <c r="CZ17" s="258"/>
      <c r="DA17" s="258"/>
      <c r="DB17" s="258"/>
      <c r="DC17" s="258"/>
      <c r="DD17" s="258"/>
      <c r="DE17" s="258"/>
      <c r="DF17" s="258"/>
      <c r="DG17" s="258"/>
      <c r="DH17" s="258"/>
      <c r="DI17" s="258"/>
      <c r="DJ17" s="258"/>
      <c r="DK17" s="258"/>
      <c r="DL17" s="258"/>
      <c r="DM17" s="258"/>
      <c r="DN17" s="258"/>
      <c r="DO17" s="258"/>
      <c r="DP17" s="258"/>
      <c r="DQ17" s="258"/>
      <c r="DR17" s="258"/>
      <c r="DS17" s="258"/>
      <c r="DT17" s="258"/>
      <c r="DU17" s="258"/>
      <c r="DV17" s="258"/>
      <c r="DW17" s="258"/>
      <c r="DX17" s="258"/>
      <c r="DY17" s="258"/>
      <c r="DZ17" s="258"/>
      <c r="EA17" s="258"/>
      <c r="EB17" s="258"/>
      <c r="EC17" s="258"/>
      <c r="ED17" s="258"/>
      <c r="EE17" s="258"/>
      <c r="EF17" s="258"/>
      <c r="EG17" s="258"/>
      <c r="EH17" s="258"/>
      <c r="EI17" s="258"/>
      <c r="EJ17" s="258"/>
      <c r="EK17" s="258"/>
      <c r="EL17" s="258"/>
      <c r="EM17" s="258"/>
      <c r="EN17" s="258"/>
      <c r="EO17" s="258"/>
      <c r="EP17" s="258"/>
      <c r="EQ17" s="258"/>
      <c r="ER17" s="258"/>
      <c r="ES17" s="258"/>
      <c r="ET17" s="258"/>
      <c r="EU17" s="258"/>
      <c r="EV17" s="258"/>
      <c r="EW17" s="258"/>
      <c r="EX17" s="258"/>
      <c r="EY17" s="258"/>
      <c r="EZ17" s="258"/>
      <c r="FA17" s="258"/>
      <c r="FB17" s="258"/>
      <c r="FC17" s="258"/>
      <c r="FD17" s="258"/>
      <c r="FE17" s="258"/>
      <c r="FF17" s="258"/>
      <c r="FG17" s="258"/>
      <c r="FH17" s="258"/>
      <c r="FI17" s="258"/>
      <c r="FJ17" s="258"/>
      <c r="FK17" s="258"/>
      <c r="FL17" s="258"/>
      <c r="FM17" s="258"/>
      <c r="FN17" s="258"/>
      <c r="FO17" s="258"/>
      <c r="FP17" s="258"/>
      <c r="FQ17" s="258"/>
      <c r="FR17" s="258"/>
      <c r="FS17" s="258"/>
      <c r="FT17" s="258"/>
      <c r="FU17" s="258"/>
      <c r="FV17" s="258"/>
      <c r="FW17" s="258"/>
      <c r="FX17" s="258"/>
      <c r="FY17" s="258"/>
      <c r="FZ17" s="258"/>
      <c r="GA17" s="258"/>
      <c r="GB17" s="258"/>
      <c r="GC17" s="258"/>
      <c r="GD17" s="258"/>
      <c r="GE17" s="258"/>
      <c r="GF17" s="258"/>
      <c r="GG17" s="258"/>
      <c r="GH17" s="258"/>
      <c r="GI17" s="258"/>
      <c r="GJ17" s="258"/>
      <c r="GK17" s="258"/>
      <c r="GL17" s="258"/>
      <c r="GM17" s="258"/>
      <c r="GN17" s="258"/>
      <c r="GO17" s="258"/>
      <c r="GP17" s="258"/>
      <c r="GQ17" s="258"/>
      <c r="GR17" s="258"/>
      <c r="GS17" s="258"/>
      <c r="GT17" s="258"/>
      <c r="GU17" s="258"/>
      <c r="GV17" s="258"/>
      <c r="GW17" s="258"/>
      <c r="GX17" s="258"/>
      <c r="GY17" s="258"/>
      <c r="GZ17" s="258"/>
      <c r="HA17" s="258"/>
      <c r="HB17" s="258"/>
      <c r="HC17" s="258"/>
      <c r="HD17" s="258"/>
      <c r="HE17" s="258"/>
      <c r="HF17" s="258"/>
      <c r="HG17" s="258"/>
      <c r="HH17" s="258"/>
      <c r="HI17" s="258"/>
      <c r="HJ17" s="258"/>
      <c r="HK17" s="258"/>
      <c r="HL17" s="258"/>
      <c r="HM17" s="258"/>
      <c r="HN17" s="258"/>
      <c r="HO17" s="258"/>
      <c r="HP17" s="258"/>
      <c r="HQ17" s="258"/>
      <c r="HR17" s="258"/>
      <c r="HS17" s="258"/>
      <c r="HT17" s="258"/>
      <c r="HU17" s="258"/>
      <c r="HV17" s="258"/>
      <c r="HW17" s="258"/>
      <c r="HX17" s="258"/>
      <c r="HY17" s="258"/>
      <c r="HZ17" s="258"/>
      <c r="IA17" s="258"/>
      <c r="IB17" s="258"/>
      <c r="IC17" s="258"/>
      <c r="ID17" s="258"/>
      <c r="IE17" s="258"/>
      <c r="IF17" s="258"/>
      <c r="IG17" s="258"/>
      <c r="IH17" s="258"/>
      <c r="II17" s="258"/>
      <c r="IJ17" s="258"/>
      <c r="IK17" s="258"/>
      <c r="IL17" s="258"/>
      <c r="IM17" s="258"/>
      <c r="IN17" s="258"/>
      <c r="IO17" s="258"/>
      <c r="IP17" s="258"/>
      <c r="IQ17" s="258"/>
      <c r="IR17" s="258"/>
      <c r="IS17" s="258"/>
      <c r="IT17" s="258"/>
      <c r="IU17" s="258"/>
      <c r="IV17" s="258"/>
    </row>
    <row r="18" spans="1:256">
      <c r="A18" s="259" t="s">
        <v>1359</v>
      </c>
      <c r="B18" s="169">
        <f>SUM(B6:B17)</f>
        <v>568842</v>
      </c>
      <c r="C18" s="169">
        <f>SUM(C6:C16)</f>
        <v>485290</v>
      </c>
      <c r="D18" s="243">
        <f>C18/B18*100</f>
        <v>85.3119143804431</v>
      </c>
      <c r="E18" s="169">
        <f>SUM(E5:E17)</f>
        <v>195697</v>
      </c>
      <c r="F18" s="243">
        <f>C18/E18*100</f>
        <v>247.980296069945</v>
      </c>
      <c r="G18" s="258"/>
      <c r="H18" s="258"/>
      <c r="I18" s="258"/>
      <c r="J18" s="258"/>
      <c r="K18" s="258"/>
      <c r="L18" s="258"/>
      <c r="M18" s="258"/>
      <c r="N18" s="258"/>
      <c r="O18" s="258"/>
      <c r="P18" s="258"/>
      <c r="Q18" s="258"/>
      <c r="R18" s="258"/>
      <c r="S18" s="258"/>
      <c r="T18" s="258"/>
      <c r="U18" s="258"/>
      <c r="V18" s="258"/>
      <c r="W18" s="258"/>
      <c r="X18" s="258"/>
      <c r="Y18" s="258"/>
      <c r="Z18" s="258"/>
      <c r="AA18" s="258"/>
      <c r="AB18" s="258"/>
      <c r="AC18" s="258"/>
      <c r="AD18" s="258"/>
      <c r="AE18" s="258"/>
      <c r="AF18" s="258"/>
      <c r="AG18" s="258"/>
      <c r="AH18" s="258"/>
      <c r="AI18" s="258"/>
      <c r="AJ18" s="258"/>
      <c r="AK18" s="258"/>
      <c r="AL18" s="258"/>
      <c r="AM18" s="258"/>
      <c r="AN18" s="258"/>
      <c r="AO18" s="258"/>
      <c r="AP18" s="258"/>
      <c r="AQ18" s="258"/>
      <c r="AR18" s="258"/>
      <c r="AS18" s="258"/>
      <c r="AT18" s="258"/>
      <c r="AU18" s="258"/>
      <c r="AV18" s="258"/>
      <c r="AW18" s="258"/>
      <c r="AX18" s="258"/>
      <c r="AY18" s="258"/>
      <c r="AZ18" s="258"/>
      <c r="BA18" s="258"/>
      <c r="BB18" s="258"/>
      <c r="BC18" s="258"/>
      <c r="BD18" s="258"/>
      <c r="BE18" s="258"/>
      <c r="BF18" s="258"/>
      <c r="BG18" s="258"/>
      <c r="BH18" s="258"/>
      <c r="BI18" s="258"/>
      <c r="BJ18" s="258"/>
      <c r="BK18" s="258"/>
      <c r="BL18" s="258"/>
      <c r="BM18" s="258"/>
      <c r="BN18" s="258"/>
      <c r="BO18" s="258"/>
      <c r="BP18" s="258"/>
      <c r="BQ18" s="258"/>
      <c r="BR18" s="258"/>
      <c r="BS18" s="258"/>
      <c r="BT18" s="258"/>
      <c r="BU18" s="258"/>
      <c r="BV18" s="258"/>
      <c r="BW18" s="258"/>
      <c r="BX18" s="258"/>
      <c r="BY18" s="258"/>
      <c r="BZ18" s="258"/>
      <c r="CA18" s="258"/>
      <c r="CB18" s="258"/>
      <c r="CC18" s="258"/>
      <c r="CD18" s="258"/>
      <c r="CE18" s="258"/>
      <c r="CF18" s="258"/>
      <c r="CG18" s="258"/>
      <c r="CH18" s="258"/>
      <c r="CI18" s="258"/>
      <c r="CJ18" s="258"/>
      <c r="CK18" s="258"/>
      <c r="CL18" s="258"/>
      <c r="CM18" s="258"/>
      <c r="CN18" s="258"/>
      <c r="CO18" s="258"/>
      <c r="CP18" s="258"/>
      <c r="CQ18" s="258"/>
      <c r="CR18" s="258"/>
      <c r="CS18" s="258"/>
      <c r="CT18" s="258"/>
      <c r="CU18" s="258"/>
      <c r="CV18" s="258"/>
      <c r="CW18" s="258"/>
      <c r="CX18" s="258"/>
      <c r="CY18" s="258"/>
      <c r="CZ18" s="258"/>
      <c r="DA18" s="258"/>
      <c r="DB18" s="258"/>
      <c r="DC18" s="258"/>
      <c r="DD18" s="258"/>
      <c r="DE18" s="258"/>
      <c r="DF18" s="258"/>
      <c r="DG18" s="258"/>
      <c r="DH18" s="258"/>
      <c r="DI18" s="258"/>
      <c r="DJ18" s="258"/>
      <c r="DK18" s="258"/>
      <c r="DL18" s="258"/>
      <c r="DM18" s="258"/>
      <c r="DN18" s="258"/>
      <c r="DO18" s="258"/>
      <c r="DP18" s="258"/>
      <c r="DQ18" s="258"/>
      <c r="DR18" s="258"/>
      <c r="DS18" s="258"/>
      <c r="DT18" s="258"/>
      <c r="DU18" s="258"/>
      <c r="DV18" s="258"/>
      <c r="DW18" s="258"/>
      <c r="DX18" s="258"/>
      <c r="DY18" s="258"/>
      <c r="DZ18" s="258"/>
      <c r="EA18" s="258"/>
      <c r="EB18" s="258"/>
      <c r="EC18" s="258"/>
      <c r="ED18" s="258"/>
      <c r="EE18" s="258"/>
      <c r="EF18" s="258"/>
      <c r="EG18" s="258"/>
      <c r="EH18" s="258"/>
      <c r="EI18" s="258"/>
      <c r="EJ18" s="258"/>
      <c r="EK18" s="258"/>
      <c r="EL18" s="258"/>
      <c r="EM18" s="258"/>
      <c r="EN18" s="258"/>
      <c r="EO18" s="258"/>
      <c r="EP18" s="258"/>
      <c r="EQ18" s="258"/>
      <c r="ER18" s="258"/>
      <c r="ES18" s="258"/>
      <c r="ET18" s="258"/>
      <c r="EU18" s="258"/>
      <c r="EV18" s="258"/>
      <c r="EW18" s="258"/>
      <c r="EX18" s="258"/>
      <c r="EY18" s="258"/>
      <c r="EZ18" s="258"/>
      <c r="FA18" s="258"/>
      <c r="FB18" s="258"/>
      <c r="FC18" s="258"/>
      <c r="FD18" s="258"/>
      <c r="FE18" s="258"/>
      <c r="FF18" s="258"/>
      <c r="FG18" s="258"/>
      <c r="FH18" s="258"/>
      <c r="FI18" s="258"/>
      <c r="FJ18" s="258"/>
      <c r="FK18" s="258"/>
      <c r="FL18" s="258"/>
      <c r="FM18" s="258"/>
      <c r="FN18" s="258"/>
      <c r="FO18" s="258"/>
      <c r="FP18" s="258"/>
      <c r="FQ18" s="258"/>
      <c r="FR18" s="258"/>
      <c r="FS18" s="258"/>
      <c r="FT18" s="258"/>
      <c r="FU18" s="258"/>
      <c r="FV18" s="258"/>
      <c r="FW18" s="258"/>
      <c r="FX18" s="258"/>
      <c r="FY18" s="258"/>
      <c r="FZ18" s="258"/>
      <c r="GA18" s="258"/>
      <c r="GB18" s="258"/>
      <c r="GC18" s="258"/>
      <c r="GD18" s="258"/>
      <c r="GE18" s="258"/>
      <c r="GF18" s="258"/>
      <c r="GG18" s="258"/>
      <c r="GH18" s="258"/>
      <c r="GI18" s="258"/>
      <c r="GJ18" s="258"/>
      <c r="GK18" s="258"/>
      <c r="GL18" s="258"/>
      <c r="GM18" s="258"/>
      <c r="GN18" s="258"/>
      <c r="GO18" s="258"/>
      <c r="GP18" s="258"/>
      <c r="GQ18" s="258"/>
      <c r="GR18" s="258"/>
      <c r="GS18" s="258"/>
      <c r="GT18" s="258"/>
      <c r="GU18" s="258"/>
      <c r="GV18" s="258"/>
      <c r="GW18" s="258"/>
      <c r="GX18" s="258"/>
      <c r="GY18" s="258"/>
      <c r="GZ18" s="258"/>
      <c r="HA18" s="258"/>
      <c r="HB18" s="258"/>
      <c r="HC18" s="258"/>
      <c r="HD18" s="258"/>
      <c r="HE18" s="258"/>
      <c r="HF18" s="258"/>
      <c r="HG18" s="258"/>
      <c r="HH18" s="258"/>
      <c r="HI18" s="258"/>
      <c r="HJ18" s="258"/>
      <c r="HK18" s="258"/>
      <c r="HL18" s="258"/>
      <c r="HM18" s="258"/>
      <c r="HN18" s="258"/>
      <c r="HO18" s="258"/>
      <c r="HP18" s="258"/>
      <c r="HQ18" s="258"/>
      <c r="HR18" s="258"/>
      <c r="HS18" s="258"/>
      <c r="HT18" s="258"/>
      <c r="HU18" s="258"/>
      <c r="HV18" s="258"/>
      <c r="HW18" s="258"/>
      <c r="HX18" s="258"/>
      <c r="HY18" s="258"/>
      <c r="HZ18" s="258"/>
      <c r="IA18" s="258"/>
      <c r="IB18" s="258"/>
      <c r="IC18" s="258"/>
      <c r="ID18" s="258"/>
      <c r="IE18" s="258"/>
      <c r="IF18" s="258"/>
      <c r="IG18" s="258"/>
      <c r="IH18" s="258"/>
      <c r="II18" s="258"/>
      <c r="IJ18" s="258"/>
      <c r="IK18" s="258"/>
      <c r="IL18" s="258"/>
      <c r="IM18" s="258"/>
      <c r="IN18" s="258"/>
      <c r="IO18" s="258"/>
      <c r="IP18" s="258"/>
      <c r="IQ18" s="258"/>
      <c r="IR18" s="258"/>
      <c r="IS18" s="258"/>
      <c r="IT18" s="258"/>
      <c r="IU18" s="258"/>
      <c r="IV18" s="258"/>
    </row>
    <row r="19" spans="1:256">
      <c r="A19" s="260" t="s">
        <v>124</v>
      </c>
      <c r="B19" s="169"/>
      <c r="C19" s="169">
        <v>59865</v>
      </c>
      <c r="D19" s="261"/>
      <c r="E19" s="169">
        <v>120015</v>
      </c>
      <c r="F19" s="243">
        <f>C19/E19*100</f>
        <v>49.8812648418948</v>
      </c>
      <c r="G19" s="256"/>
      <c r="H19" s="256"/>
      <c r="I19" s="256"/>
      <c r="J19" s="256"/>
      <c r="K19" s="256"/>
      <c r="L19" s="256"/>
      <c r="M19" s="256"/>
      <c r="N19" s="256"/>
      <c r="O19" s="256"/>
      <c r="P19" s="256"/>
      <c r="Q19" s="256"/>
      <c r="R19" s="256"/>
      <c r="S19" s="256"/>
      <c r="T19" s="256"/>
      <c r="U19" s="256"/>
      <c r="V19" s="256"/>
      <c r="W19" s="256"/>
      <c r="X19" s="256"/>
      <c r="Y19" s="256"/>
      <c r="Z19" s="256"/>
      <c r="AA19" s="256"/>
      <c r="AB19" s="256"/>
      <c r="AC19" s="256"/>
      <c r="AD19" s="256"/>
      <c r="AE19" s="256"/>
      <c r="AF19" s="256"/>
      <c r="AG19" s="256"/>
      <c r="AH19" s="256"/>
      <c r="AI19" s="256"/>
      <c r="AJ19" s="256"/>
      <c r="AK19" s="256"/>
      <c r="AL19" s="256"/>
      <c r="AM19" s="256"/>
      <c r="AN19" s="256"/>
      <c r="AO19" s="256"/>
      <c r="AP19" s="256"/>
      <c r="AQ19" s="256"/>
      <c r="AR19" s="256"/>
      <c r="AS19" s="256"/>
      <c r="AT19" s="256"/>
      <c r="AU19" s="256"/>
      <c r="AV19" s="256"/>
      <c r="AW19" s="256"/>
      <c r="AX19" s="256"/>
      <c r="AY19" s="256"/>
      <c r="AZ19" s="256"/>
      <c r="BA19" s="256"/>
      <c r="BB19" s="256"/>
      <c r="BC19" s="256"/>
      <c r="BD19" s="256"/>
      <c r="BE19" s="256"/>
      <c r="BF19" s="256"/>
      <c r="BG19" s="256"/>
      <c r="BH19" s="256"/>
      <c r="BI19" s="256"/>
      <c r="BJ19" s="256"/>
      <c r="BK19" s="256"/>
      <c r="BL19" s="256"/>
      <c r="BM19" s="256"/>
      <c r="BN19" s="256"/>
      <c r="BO19" s="256"/>
      <c r="BP19" s="256"/>
      <c r="BQ19" s="256"/>
      <c r="BR19" s="256"/>
      <c r="BS19" s="256"/>
      <c r="BT19" s="256"/>
      <c r="BU19" s="256"/>
      <c r="BV19" s="256"/>
      <c r="BW19" s="256"/>
      <c r="BX19" s="256"/>
      <c r="BY19" s="256"/>
      <c r="BZ19" s="256"/>
      <c r="CA19" s="256"/>
      <c r="CB19" s="256"/>
      <c r="CC19" s="256"/>
      <c r="CD19" s="256"/>
      <c r="CE19" s="256"/>
      <c r="CF19" s="256"/>
      <c r="CG19" s="256"/>
      <c r="CH19" s="256"/>
      <c r="CI19" s="256"/>
      <c r="CJ19" s="256"/>
      <c r="CK19" s="256"/>
      <c r="CL19" s="256"/>
      <c r="CM19" s="256"/>
      <c r="CN19" s="256"/>
      <c r="CO19" s="256"/>
      <c r="CP19" s="256"/>
      <c r="CQ19" s="256"/>
      <c r="CR19" s="256"/>
      <c r="CS19" s="256"/>
      <c r="CT19" s="256"/>
      <c r="CU19" s="256"/>
      <c r="CV19" s="256"/>
      <c r="CW19" s="256"/>
      <c r="CX19" s="256"/>
      <c r="CY19" s="256"/>
      <c r="CZ19" s="256"/>
      <c r="DA19" s="256"/>
      <c r="DB19" s="256"/>
      <c r="DC19" s="256"/>
      <c r="DD19" s="256"/>
      <c r="DE19" s="256"/>
      <c r="DF19" s="256"/>
      <c r="DG19" s="256"/>
      <c r="DH19" s="256"/>
      <c r="DI19" s="256"/>
      <c r="DJ19" s="256"/>
      <c r="DK19" s="256"/>
      <c r="DL19" s="256"/>
      <c r="DM19" s="256"/>
      <c r="DN19" s="256"/>
      <c r="DO19" s="256"/>
      <c r="DP19" s="256"/>
      <c r="DQ19" s="256"/>
      <c r="DR19" s="256"/>
      <c r="DS19" s="256"/>
      <c r="DT19" s="256"/>
      <c r="DU19" s="256"/>
      <c r="DV19" s="256"/>
      <c r="DW19" s="256"/>
      <c r="DX19" s="256"/>
      <c r="DY19" s="256"/>
      <c r="DZ19" s="256"/>
      <c r="EA19" s="256"/>
      <c r="EB19" s="256"/>
      <c r="EC19" s="256"/>
      <c r="ED19" s="256"/>
      <c r="EE19" s="256"/>
      <c r="EF19" s="256"/>
      <c r="EG19" s="256"/>
      <c r="EH19" s="256"/>
      <c r="EI19" s="256"/>
      <c r="EJ19" s="256"/>
      <c r="EK19" s="256"/>
      <c r="EL19" s="256"/>
      <c r="EM19" s="256"/>
      <c r="EN19" s="256"/>
      <c r="EO19" s="256"/>
      <c r="EP19" s="256"/>
      <c r="EQ19" s="256"/>
      <c r="ER19" s="256"/>
      <c r="ES19" s="256"/>
      <c r="ET19" s="256"/>
      <c r="EU19" s="256"/>
      <c r="EV19" s="256"/>
      <c r="EW19" s="256"/>
      <c r="EX19" s="256"/>
      <c r="EY19" s="256"/>
      <c r="EZ19" s="256"/>
      <c r="FA19" s="256"/>
      <c r="FB19" s="256"/>
      <c r="FC19" s="256"/>
      <c r="FD19" s="256"/>
      <c r="FE19" s="256"/>
      <c r="FF19" s="256"/>
      <c r="FG19" s="256"/>
      <c r="FH19" s="256"/>
      <c r="FI19" s="256"/>
      <c r="FJ19" s="256"/>
      <c r="FK19" s="256"/>
      <c r="FL19" s="256"/>
      <c r="FM19" s="256"/>
      <c r="FN19" s="256"/>
      <c r="FO19" s="256"/>
      <c r="FP19" s="256"/>
      <c r="FQ19" s="256"/>
      <c r="FR19" s="256"/>
      <c r="FS19" s="256"/>
      <c r="FT19" s="256"/>
      <c r="FU19" s="256"/>
      <c r="FV19" s="256"/>
      <c r="FW19" s="256"/>
      <c r="FX19" s="256"/>
      <c r="FY19" s="256"/>
      <c r="FZ19" s="256"/>
      <c r="GA19" s="256"/>
      <c r="GB19" s="256"/>
      <c r="GC19" s="256"/>
      <c r="GD19" s="256"/>
      <c r="GE19" s="256"/>
      <c r="GF19" s="256"/>
      <c r="GG19" s="256"/>
      <c r="GH19" s="256"/>
      <c r="GI19" s="256"/>
      <c r="GJ19" s="256"/>
      <c r="GK19" s="256"/>
      <c r="GL19" s="256"/>
      <c r="GM19" s="256"/>
      <c r="GN19" s="256"/>
      <c r="GO19" s="256"/>
      <c r="GP19" s="256"/>
      <c r="GQ19" s="256"/>
      <c r="GR19" s="256"/>
      <c r="GS19" s="256"/>
      <c r="GT19" s="256"/>
      <c r="GU19" s="256"/>
      <c r="GV19" s="256"/>
      <c r="GW19" s="256"/>
      <c r="GX19" s="256"/>
      <c r="GY19" s="256"/>
      <c r="GZ19" s="256"/>
      <c r="HA19" s="256"/>
      <c r="HB19" s="256"/>
      <c r="HC19" s="256"/>
      <c r="HD19" s="256"/>
      <c r="HE19" s="256"/>
      <c r="HF19" s="256"/>
      <c r="HG19" s="256"/>
      <c r="HH19" s="256"/>
      <c r="HI19" s="256"/>
      <c r="HJ19" s="256"/>
      <c r="HK19" s="256"/>
      <c r="HL19" s="256"/>
      <c r="HM19" s="256"/>
      <c r="HN19" s="256"/>
      <c r="HO19" s="256"/>
      <c r="HP19" s="256"/>
      <c r="HQ19" s="256"/>
      <c r="HR19" s="256"/>
      <c r="HS19" s="256"/>
      <c r="HT19" s="256"/>
      <c r="HU19" s="256"/>
      <c r="HV19" s="256"/>
      <c r="HW19" s="256"/>
      <c r="HX19" s="256"/>
      <c r="HY19" s="256"/>
      <c r="HZ19" s="256"/>
      <c r="IA19" s="256"/>
      <c r="IB19" s="256"/>
      <c r="IC19" s="256"/>
      <c r="ID19" s="256"/>
      <c r="IE19" s="256"/>
      <c r="IF19" s="256"/>
      <c r="IG19" s="256"/>
      <c r="IH19" s="256"/>
      <c r="II19" s="256"/>
      <c r="IJ19" s="256"/>
      <c r="IK19" s="256"/>
      <c r="IL19" s="256"/>
      <c r="IM19" s="256"/>
      <c r="IN19" s="256"/>
      <c r="IO19" s="256"/>
      <c r="IP19" s="256"/>
      <c r="IQ19" s="256"/>
      <c r="IR19" s="256"/>
      <c r="IS19" s="256"/>
      <c r="IT19" s="256"/>
      <c r="IU19" s="256"/>
      <c r="IV19" s="256"/>
    </row>
    <row r="20" spans="1:256">
      <c r="A20" s="260" t="s">
        <v>125</v>
      </c>
      <c r="B20" s="169"/>
      <c r="C20" s="169">
        <f>SUBTOTAL(9,C21:C24)</f>
        <v>124107</v>
      </c>
      <c r="D20" s="262"/>
      <c r="E20" s="169">
        <f>SUM(E21:E24)</f>
        <v>216706</v>
      </c>
      <c r="F20" s="243">
        <f>C20/E20*100</f>
        <v>57.2697571825423</v>
      </c>
      <c r="G20" s="256"/>
      <c r="H20" s="256"/>
      <c r="I20" s="256"/>
      <c r="J20" s="256"/>
      <c r="K20" s="256"/>
      <c r="L20" s="256"/>
      <c r="M20" s="256"/>
      <c r="N20" s="256"/>
      <c r="O20" s="256"/>
      <c r="P20" s="256"/>
      <c r="Q20" s="256"/>
      <c r="R20" s="256"/>
      <c r="S20" s="256"/>
      <c r="T20" s="256"/>
      <c r="U20" s="256"/>
      <c r="V20" s="256"/>
      <c r="W20" s="256"/>
      <c r="X20" s="256"/>
      <c r="Y20" s="256"/>
      <c r="Z20" s="256"/>
      <c r="AA20" s="256"/>
      <c r="AB20" s="256"/>
      <c r="AC20" s="256"/>
      <c r="AD20" s="256"/>
      <c r="AE20" s="256"/>
      <c r="AF20" s="256"/>
      <c r="AG20" s="256"/>
      <c r="AH20" s="256"/>
      <c r="AI20" s="256"/>
      <c r="AJ20" s="256"/>
      <c r="AK20" s="256"/>
      <c r="AL20" s="256"/>
      <c r="AM20" s="256"/>
      <c r="AN20" s="256"/>
      <c r="AO20" s="256"/>
      <c r="AP20" s="256"/>
      <c r="AQ20" s="256"/>
      <c r="AR20" s="256"/>
      <c r="AS20" s="256"/>
      <c r="AT20" s="256"/>
      <c r="AU20" s="256"/>
      <c r="AV20" s="256"/>
      <c r="AW20" s="256"/>
      <c r="AX20" s="256"/>
      <c r="AY20" s="256"/>
      <c r="AZ20" s="256"/>
      <c r="BA20" s="256"/>
      <c r="BB20" s="256"/>
      <c r="BC20" s="256"/>
      <c r="BD20" s="256"/>
      <c r="BE20" s="256"/>
      <c r="BF20" s="256"/>
      <c r="BG20" s="256"/>
      <c r="BH20" s="256"/>
      <c r="BI20" s="256"/>
      <c r="BJ20" s="256"/>
      <c r="BK20" s="256"/>
      <c r="BL20" s="256"/>
      <c r="BM20" s="256"/>
      <c r="BN20" s="256"/>
      <c r="BO20" s="256"/>
      <c r="BP20" s="256"/>
      <c r="BQ20" s="256"/>
      <c r="BR20" s="256"/>
      <c r="BS20" s="256"/>
      <c r="BT20" s="256"/>
      <c r="BU20" s="256"/>
      <c r="BV20" s="256"/>
      <c r="BW20" s="256"/>
      <c r="BX20" s="256"/>
      <c r="BY20" s="256"/>
      <c r="BZ20" s="256"/>
      <c r="CA20" s="256"/>
      <c r="CB20" s="256"/>
      <c r="CC20" s="256"/>
      <c r="CD20" s="256"/>
      <c r="CE20" s="256"/>
      <c r="CF20" s="256"/>
      <c r="CG20" s="256"/>
      <c r="CH20" s="256"/>
      <c r="CI20" s="256"/>
      <c r="CJ20" s="256"/>
      <c r="CK20" s="256"/>
      <c r="CL20" s="256"/>
      <c r="CM20" s="256"/>
      <c r="CN20" s="256"/>
      <c r="CO20" s="256"/>
      <c r="CP20" s="256"/>
      <c r="CQ20" s="256"/>
      <c r="CR20" s="256"/>
      <c r="CS20" s="256"/>
      <c r="CT20" s="256"/>
      <c r="CU20" s="256"/>
      <c r="CV20" s="256"/>
      <c r="CW20" s="256"/>
      <c r="CX20" s="256"/>
      <c r="CY20" s="256"/>
      <c r="CZ20" s="256"/>
      <c r="DA20" s="256"/>
      <c r="DB20" s="256"/>
      <c r="DC20" s="256"/>
      <c r="DD20" s="256"/>
      <c r="DE20" s="256"/>
      <c r="DF20" s="256"/>
      <c r="DG20" s="256"/>
      <c r="DH20" s="256"/>
      <c r="DI20" s="256"/>
      <c r="DJ20" s="256"/>
      <c r="DK20" s="256"/>
      <c r="DL20" s="256"/>
      <c r="DM20" s="256"/>
      <c r="DN20" s="256"/>
      <c r="DO20" s="256"/>
      <c r="DP20" s="256"/>
      <c r="DQ20" s="256"/>
      <c r="DR20" s="256"/>
      <c r="DS20" s="256"/>
      <c r="DT20" s="256"/>
      <c r="DU20" s="256"/>
      <c r="DV20" s="256"/>
      <c r="DW20" s="256"/>
      <c r="DX20" s="256"/>
      <c r="DY20" s="256"/>
      <c r="DZ20" s="256"/>
      <c r="EA20" s="256"/>
      <c r="EB20" s="256"/>
      <c r="EC20" s="256"/>
      <c r="ED20" s="256"/>
      <c r="EE20" s="256"/>
      <c r="EF20" s="256"/>
      <c r="EG20" s="256"/>
      <c r="EH20" s="256"/>
      <c r="EI20" s="256"/>
      <c r="EJ20" s="256"/>
      <c r="EK20" s="256"/>
      <c r="EL20" s="256"/>
      <c r="EM20" s="256"/>
      <c r="EN20" s="256"/>
      <c r="EO20" s="256"/>
      <c r="EP20" s="256"/>
      <c r="EQ20" s="256"/>
      <c r="ER20" s="256"/>
      <c r="ES20" s="256"/>
      <c r="ET20" s="256"/>
      <c r="EU20" s="256"/>
      <c r="EV20" s="256"/>
      <c r="EW20" s="256"/>
      <c r="EX20" s="256"/>
      <c r="EY20" s="256"/>
      <c r="EZ20" s="256"/>
      <c r="FA20" s="256"/>
      <c r="FB20" s="256"/>
      <c r="FC20" s="256"/>
      <c r="FD20" s="256"/>
      <c r="FE20" s="256"/>
      <c r="FF20" s="256"/>
      <c r="FG20" s="256"/>
      <c r="FH20" s="256"/>
      <c r="FI20" s="256"/>
      <c r="FJ20" s="256"/>
      <c r="FK20" s="256"/>
      <c r="FL20" s="256"/>
      <c r="FM20" s="256"/>
      <c r="FN20" s="256"/>
      <c r="FO20" s="256"/>
      <c r="FP20" s="256"/>
      <c r="FQ20" s="256"/>
      <c r="FR20" s="256"/>
      <c r="FS20" s="256"/>
      <c r="FT20" s="256"/>
      <c r="FU20" s="256"/>
      <c r="FV20" s="256"/>
      <c r="FW20" s="256"/>
      <c r="FX20" s="256"/>
      <c r="FY20" s="256"/>
      <c r="FZ20" s="256"/>
      <c r="GA20" s="256"/>
      <c r="GB20" s="256"/>
      <c r="GC20" s="256"/>
      <c r="GD20" s="256"/>
      <c r="GE20" s="256"/>
      <c r="GF20" s="256"/>
      <c r="GG20" s="256"/>
      <c r="GH20" s="256"/>
      <c r="GI20" s="256"/>
      <c r="GJ20" s="256"/>
      <c r="GK20" s="256"/>
      <c r="GL20" s="256"/>
      <c r="GM20" s="256"/>
      <c r="GN20" s="256"/>
      <c r="GO20" s="256"/>
      <c r="GP20" s="256"/>
      <c r="GQ20" s="256"/>
      <c r="GR20" s="256"/>
      <c r="GS20" s="256"/>
      <c r="GT20" s="256"/>
      <c r="GU20" s="256"/>
      <c r="GV20" s="256"/>
      <c r="GW20" s="256"/>
      <c r="GX20" s="256"/>
      <c r="GY20" s="256"/>
      <c r="GZ20" s="256"/>
      <c r="HA20" s="256"/>
      <c r="HB20" s="256"/>
      <c r="HC20" s="256"/>
      <c r="HD20" s="256"/>
      <c r="HE20" s="256"/>
      <c r="HF20" s="256"/>
      <c r="HG20" s="256"/>
      <c r="HH20" s="256"/>
      <c r="HI20" s="256"/>
      <c r="HJ20" s="256"/>
      <c r="HK20" s="256"/>
      <c r="HL20" s="256"/>
      <c r="HM20" s="256"/>
      <c r="HN20" s="256"/>
      <c r="HO20" s="256"/>
      <c r="HP20" s="256"/>
      <c r="HQ20" s="256"/>
      <c r="HR20" s="256"/>
      <c r="HS20" s="256"/>
      <c r="HT20" s="256"/>
      <c r="HU20" s="256"/>
      <c r="HV20" s="256"/>
      <c r="HW20" s="256"/>
      <c r="HX20" s="256"/>
      <c r="HY20" s="256"/>
      <c r="HZ20" s="256"/>
      <c r="IA20" s="256"/>
      <c r="IB20" s="256"/>
      <c r="IC20" s="256"/>
      <c r="ID20" s="256"/>
      <c r="IE20" s="256"/>
      <c r="IF20" s="256"/>
      <c r="IG20" s="256"/>
      <c r="IH20" s="256"/>
      <c r="II20" s="256"/>
      <c r="IJ20" s="256"/>
      <c r="IK20" s="256"/>
      <c r="IL20" s="256"/>
      <c r="IM20" s="256"/>
      <c r="IN20" s="256"/>
      <c r="IO20" s="256"/>
      <c r="IP20" s="256"/>
      <c r="IQ20" s="256"/>
      <c r="IR20" s="256"/>
      <c r="IS20" s="256"/>
      <c r="IT20" s="256"/>
      <c r="IU20" s="256"/>
      <c r="IV20" s="256"/>
    </row>
    <row r="21" spans="1:256">
      <c r="A21" s="263" t="s">
        <v>1360</v>
      </c>
      <c r="B21" s="166"/>
      <c r="C21" s="166">
        <v>555</v>
      </c>
      <c r="D21" s="257"/>
      <c r="E21" s="166">
        <v>2813</v>
      </c>
      <c r="F21" s="245">
        <f>C21/E21*100</f>
        <v>19.7298258087451</v>
      </c>
      <c r="G21" s="258"/>
      <c r="H21" s="258"/>
      <c r="I21" s="258"/>
      <c r="J21" s="258"/>
      <c r="K21" s="258"/>
      <c r="L21" s="258"/>
      <c r="M21" s="258"/>
      <c r="N21" s="258"/>
      <c r="O21" s="258"/>
      <c r="P21" s="258"/>
      <c r="Q21" s="258"/>
      <c r="R21" s="258"/>
      <c r="S21" s="258"/>
      <c r="T21" s="258"/>
      <c r="U21" s="258"/>
      <c r="V21" s="258"/>
      <c r="W21" s="258"/>
      <c r="X21" s="258"/>
      <c r="Y21" s="258"/>
      <c r="Z21" s="258"/>
      <c r="AA21" s="258"/>
      <c r="AB21" s="258"/>
      <c r="AC21" s="258"/>
      <c r="AD21" s="258"/>
      <c r="AE21" s="258"/>
      <c r="AF21" s="258"/>
      <c r="AG21" s="258"/>
      <c r="AH21" s="258"/>
      <c r="AI21" s="258"/>
      <c r="AJ21" s="258"/>
      <c r="AK21" s="258"/>
      <c r="AL21" s="258"/>
      <c r="AM21" s="258"/>
      <c r="AN21" s="258"/>
      <c r="AO21" s="258"/>
      <c r="AP21" s="258"/>
      <c r="AQ21" s="258"/>
      <c r="AR21" s="258"/>
      <c r="AS21" s="258"/>
      <c r="AT21" s="258"/>
      <c r="AU21" s="258"/>
      <c r="AV21" s="258"/>
      <c r="AW21" s="258"/>
      <c r="AX21" s="258"/>
      <c r="AY21" s="258"/>
      <c r="AZ21" s="258"/>
      <c r="BA21" s="258"/>
      <c r="BB21" s="258"/>
      <c r="BC21" s="258"/>
      <c r="BD21" s="258"/>
      <c r="BE21" s="258"/>
      <c r="BF21" s="258"/>
      <c r="BG21" s="258"/>
      <c r="BH21" s="258"/>
      <c r="BI21" s="258"/>
      <c r="BJ21" s="258"/>
      <c r="BK21" s="258"/>
      <c r="BL21" s="258"/>
      <c r="BM21" s="258"/>
      <c r="BN21" s="258"/>
      <c r="BO21" s="258"/>
      <c r="BP21" s="258"/>
      <c r="BQ21" s="258"/>
      <c r="BR21" s="258"/>
      <c r="BS21" s="258"/>
      <c r="BT21" s="258"/>
      <c r="BU21" s="258"/>
      <c r="BV21" s="258"/>
      <c r="BW21" s="258"/>
      <c r="BX21" s="258"/>
      <c r="BY21" s="258"/>
      <c r="BZ21" s="258"/>
      <c r="CA21" s="258"/>
      <c r="CB21" s="258"/>
      <c r="CC21" s="258"/>
      <c r="CD21" s="258"/>
      <c r="CE21" s="258"/>
      <c r="CF21" s="258"/>
      <c r="CG21" s="258"/>
      <c r="CH21" s="258"/>
      <c r="CI21" s="258"/>
      <c r="CJ21" s="258"/>
      <c r="CK21" s="258"/>
      <c r="CL21" s="258"/>
      <c r="CM21" s="258"/>
      <c r="CN21" s="258"/>
      <c r="CO21" s="258"/>
      <c r="CP21" s="258"/>
      <c r="CQ21" s="258"/>
      <c r="CR21" s="258"/>
      <c r="CS21" s="258"/>
      <c r="CT21" s="258"/>
      <c r="CU21" s="258"/>
      <c r="CV21" s="258"/>
      <c r="CW21" s="258"/>
      <c r="CX21" s="258"/>
      <c r="CY21" s="258"/>
      <c r="CZ21" s="258"/>
      <c r="DA21" s="258"/>
      <c r="DB21" s="258"/>
      <c r="DC21" s="258"/>
      <c r="DD21" s="258"/>
      <c r="DE21" s="258"/>
      <c r="DF21" s="258"/>
      <c r="DG21" s="258"/>
      <c r="DH21" s="258"/>
      <c r="DI21" s="258"/>
      <c r="DJ21" s="258"/>
      <c r="DK21" s="258"/>
      <c r="DL21" s="258"/>
      <c r="DM21" s="258"/>
      <c r="DN21" s="258"/>
      <c r="DO21" s="258"/>
      <c r="DP21" s="258"/>
      <c r="DQ21" s="258"/>
      <c r="DR21" s="258"/>
      <c r="DS21" s="258"/>
      <c r="DT21" s="258"/>
      <c r="DU21" s="258"/>
      <c r="DV21" s="258"/>
      <c r="DW21" s="258"/>
      <c r="DX21" s="258"/>
      <c r="DY21" s="258"/>
      <c r="DZ21" s="258"/>
      <c r="EA21" s="258"/>
      <c r="EB21" s="258"/>
      <c r="EC21" s="258"/>
      <c r="ED21" s="258"/>
      <c r="EE21" s="258"/>
      <c r="EF21" s="258"/>
      <c r="EG21" s="258"/>
      <c r="EH21" s="258"/>
      <c r="EI21" s="258"/>
      <c r="EJ21" s="258"/>
      <c r="EK21" s="258"/>
      <c r="EL21" s="258"/>
      <c r="EM21" s="258"/>
      <c r="EN21" s="258"/>
      <c r="EO21" s="258"/>
      <c r="EP21" s="258"/>
      <c r="EQ21" s="258"/>
      <c r="ER21" s="258"/>
      <c r="ES21" s="258"/>
      <c r="ET21" s="258"/>
      <c r="EU21" s="258"/>
      <c r="EV21" s="258"/>
      <c r="EW21" s="258"/>
      <c r="EX21" s="258"/>
      <c r="EY21" s="258"/>
      <c r="EZ21" s="258"/>
      <c r="FA21" s="258"/>
      <c r="FB21" s="258"/>
      <c r="FC21" s="258"/>
      <c r="FD21" s="258"/>
      <c r="FE21" s="258"/>
      <c r="FF21" s="258"/>
      <c r="FG21" s="258"/>
      <c r="FH21" s="258"/>
      <c r="FI21" s="258"/>
      <c r="FJ21" s="258"/>
      <c r="FK21" s="258"/>
      <c r="FL21" s="258"/>
      <c r="FM21" s="258"/>
      <c r="FN21" s="258"/>
      <c r="FO21" s="258"/>
      <c r="FP21" s="258"/>
      <c r="FQ21" s="258"/>
      <c r="FR21" s="258"/>
      <c r="FS21" s="258"/>
      <c r="FT21" s="258"/>
      <c r="FU21" s="258"/>
      <c r="FV21" s="258"/>
      <c r="FW21" s="258"/>
      <c r="FX21" s="258"/>
      <c r="FY21" s="258"/>
      <c r="FZ21" s="258"/>
      <c r="GA21" s="258"/>
      <c r="GB21" s="258"/>
      <c r="GC21" s="258"/>
      <c r="GD21" s="258"/>
      <c r="GE21" s="258"/>
      <c r="GF21" s="258"/>
      <c r="GG21" s="258"/>
      <c r="GH21" s="258"/>
      <c r="GI21" s="258"/>
      <c r="GJ21" s="258"/>
      <c r="GK21" s="258"/>
      <c r="GL21" s="258"/>
      <c r="GM21" s="258"/>
      <c r="GN21" s="258"/>
      <c r="GO21" s="258"/>
      <c r="GP21" s="258"/>
      <c r="GQ21" s="258"/>
      <c r="GR21" s="258"/>
      <c r="GS21" s="258"/>
      <c r="GT21" s="258"/>
      <c r="GU21" s="258"/>
      <c r="GV21" s="258"/>
      <c r="GW21" s="258"/>
      <c r="GX21" s="258"/>
      <c r="GY21" s="258"/>
      <c r="GZ21" s="258"/>
      <c r="HA21" s="258"/>
      <c r="HB21" s="258"/>
      <c r="HC21" s="258"/>
      <c r="HD21" s="258"/>
      <c r="HE21" s="258"/>
      <c r="HF21" s="258"/>
      <c r="HG21" s="258"/>
      <c r="HH21" s="258"/>
      <c r="HI21" s="258"/>
      <c r="HJ21" s="258"/>
      <c r="HK21" s="258"/>
      <c r="HL21" s="258"/>
      <c r="HM21" s="258"/>
      <c r="HN21" s="258"/>
      <c r="HO21" s="258"/>
      <c r="HP21" s="258"/>
      <c r="HQ21" s="258"/>
      <c r="HR21" s="258"/>
      <c r="HS21" s="258"/>
      <c r="HT21" s="258"/>
      <c r="HU21" s="258"/>
      <c r="HV21" s="258"/>
      <c r="HW21" s="258"/>
      <c r="HX21" s="258"/>
      <c r="HY21" s="258"/>
      <c r="HZ21" s="258"/>
      <c r="IA21" s="258"/>
      <c r="IB21" s="258"/>
      <c r="IC21" s="258"/>
      <c r="ID21" s="258"/>
      <c r="IE21" s="258"/>
      <c r="IF21" s="258"/>
      <c r="IG21" s="258"/>
      <c r="IH21" s="258"/>
      <c r="II21" s="258"/>
      <c r="IJ21" s="258"/>
      <c r="IK21" s="258"/>
      <c r="IL21" s="258"/>
      <c r="IM21" s="258"/>
      <c r="IN21" s="258"/>
      <c r="IO21" s="258"/>
      <c r="IP21" s="258"/>
      <c r="IQ21" s="258"/>
      <c r="IR21" s="258"/>
      <c r="IS21" s="258"/>
      <c r="IT21" s="258"/>
      <c r="IU21" s="258"/>
      <c r="IV21" s="258"/>
    </row>
    <row r="22" spans="1:256">
      <c r="A22" s="263" t="s">
        <v>1361</v>
      </c>
      <c r="B22" s="166"/>
      <c r="C22" s="166">
        <v>40000</v>
      </c>
      <c r="D22" s="257"/>
      <c r="E22" s="166">
        <v>30000</v>
      </c>
      <c r="F22" s="245">
        <f>C22/E22*100</f>
        <v>133.333333333333</v>
      </c>
    </row>
    <row r="23" spans="1:256">
      <c r="A23" s="264" t="s">
        <v>1362</v>
      </c>
      <c r="B23" s="166"/>
      <c r="C23" s="166"/>
      <c r="D23" s="257"/>
      <c r="E23" s="166"/>
      <c r="F23" s="243"/>
    </row>
    <row r="24" spans="1:256">
      <c r="A24" s="263" t="s">
        <v>1363</v>
      </c>
      <c r="B24" s="166"/>
      <c r="C24" s="166">
        <v>83552</v>
      </c>
      <c r="D24" s="257"/>
      <c r="E24" s="166">
        <v>183893</v>
      </c>
      <c r="F24" s="245">
        <f>C24/E24*100</f>
        <v>45.4351171605227</v>
      </c>
    </row>
    <row r="25" spans="1:256">
      <c r="A25" s="259" t="s">
        <v>134</v>
      </c>
      <c r="B25" s="169">
        <f>B18</f>
        <v>568842</v>
      </c>
      <c r="C25" s="169">
        <f>SUM(C18:C20)</f>
        <v>669262</v>
      </c>
      <c r="D25" s="243">
        <f>C25/B25*100</f>
        <v>117.653408152</v>
      </c>
      <c r="E25" s="169">
        <f>E18+E19+E20</f>
        <v>532418</v>
      </c>
      <c r="F25" s="243">
        <f>C25/E25*100</f>
        <v>125.70236167823</v>
      </c>
    </row>
  </sheetData>
  <sheetProtection password="CACC" sheet="1"/>
  <mergeCells count="1">
    <mergeCell ref="A2:F2"/>
  </mergeCells>
  <pageMargins left="0.7" right="0.7" top="0.75" bottom="0.75" header="0.3" footer="0.3"/>
  <pageSetup paperSize="9" orientation="portrait" horizontalDpi="600" vertic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52"/>
  <sheetViews>
    <sheetView showGridLines="0" showZeros="0" zoomScaleSheetLayoutView="60" topLeftCell="A10" workbookViewId="0">
      <selection activeCell="I47" sqref="I47"/>
    </sheetView>
  </sheetViews>
  <sheetFormatPr defaultColWidth="9.14285714285714" defaultRowHeight="13.5"/>
  <cols>
    <col min="1" max="1" width="39.7142857142857" style="226" customWidth="1"/>
    <col min="2" max="2" width="10.5714285714286" style="225" customWidth="1"/>
    <col min="3" max="3" width="8.85714285714286" style="227"/>
    <col min="4" max="4" width="12.7142857142857" style="227"/>
    <col min="5" max="5" width="9.71428571428571" style="227" hidden="1" customWidth="1"/>
    <col min="6" max="6" width="15.8571428571429" style="227" customWidth="1"/>
    <col min="7" max="16384" width="9.14285714285714" style="227"/>
  </cols>
  <sheetData>
    <row r="1" s="225" customFormat="1" spans="1:256">
      <c r="A1" s="228" t="s">
        <v>23</v>
      </c>
      <c r="C1" s="227"/>
      <c r="D1" s="227"/>
      <c r="E1" s="227"/>
    </row>
    <row r="2" s="225" customFormat="1" ht="21" spans="1:256">
      <c r="A2" s="229" t="s">
        <v>1364</v>
      </c>
      <c r="B2" s="229"/>
      <c r="C2" s="229"/>
      <c r="D2" s="229"/>
      <c r="E2" s="229"/>
      <c r="F2" s="229"/>
    </row>
    <row r="3" s="225" customFormat="1" ht="22.5" spans="1:256">
      <c r="A3" s="230"/>
      <c r="C3" s="227"/>
      <c r="D3" s="227"/>
      <c r="E3" s="227"/>
      <c r="F3" s="231" t="s">
        <v>53</v>
      </c>
    </row>
    <row r="4" ht="27" spans="1:256">
      <c r="A4" s="232" t="s">
        <v>54</v>
      </c>
      <c r="B4" s="161" t="s">
        <v>55</v>
      </c>
      <c r="C4" s="161" t="s">
        <v>56</v>
      </c>
      <c r="D4" s="144" t="s">
        <v>57</v>
      </c>
      <c r="E4" s="144" t="s">
        <v>58</v>
      </c>
      <c r="F4" s="144" t="s">
        <v>59</v>
      </c>
      <c r="G4" s="233"/>
      <c r="H4" s="233"/>
      <c r="I4" s="233"/>
      <c r="J4" s="233"/>
      <c r="K4" s="233"/>
      <c r="L4" s="233"/>
      <c r="M4" s="233"/>
      <c r="N4" s="233"/>
      <c r="O4" s="233"/>
      <c r="P4" s="233"/>
      <c r="Q4" s="233"/>
      <c r="R4" s="233"/>
      <c r="S4" s="233"/>
      <c r="T4" s="233"/>
      <c r="U4" s="233"/>
      <c r="V4" s="233"/>
      <c r="W4" s="233"/>
      <c r="X4" s="233"/>
      <c r="Y4" s="233"/>
      <c r="Z4" s="233"/>
      <c r="AA4" s="233"/>
      <c r="AB4" s="233"/>
      <c r="AC4" s="233"/>
      <c r="AD4" s="233"/>
      <c r="AE4" s="233"/>
      <c r="AF4" s="233"/>
      <c r="AG4" s="233"/>
      <c r="AH4" s="233"/>
      <c r="AI4" s="233"/>
      <c r="AJ4" s="233"/>
      <c r="AK4" s="233"/>
      <c r="AL4" s="233"/>
      <c r="AM4" s="233"/>
      <c r="AN4" s="233"/>
      <c r="AO4" s="233"/>
      <c r="AP4" s="233"/>
      <c r="AQ4" s="233"/>
      <c r="AR4" s="233"/>
      <c r="AS4" s="233"/>
      <c r="AT4" s="233"/>
      <c r="AU4" s="233"/>
      <c r="AV4" s="233"/>
      <c r="AW4" s="233"/>
      <c r="AX4" s="233"/>
      <c r="AY4" s="233"/>
      <c r="AZ4" s="233"/>
      <c r="BA4" s="233"/>
      <c r="BB4" s="233"/>
      <c r="BC4" s="233"/>
      <c r="BD4" s="233"/>
      <c r="BE4" s="233"/>
      <c r="BF4" s="233"/>
      <c r="BG4" s="233"/>
      <c r="BH4" s="233"/>
      <c r="BI4" s="233"/>
      <c r="BJ4" s="233"/>
      <c r="BK4" s="233"/>
      <c r="BL4" s="233"/>
      <c r="BM4" s="233"/>
      <c r="BN4" s="233"/>
      <c r="BO4" s="233"/>
      <c r="BP4" s="233"/>
      <c r="BQ4" s="233"/>
      <c r="BR4" s="233"/>
      <c r="BS4" s="233"/>
      <c r="BT4" s="233"/>
      <c r="BU4" s="233"/>
      <c r="BV4" s="233"/>
      <c r="BW4" s="233"/>
      <c r="BX4" s="233"/>
      <c r="BY4" s="233"/>
      <c r="BZ4" s="233"/>
      <c r="CA4" s="233"/>
      <c r="CB4" s="233"/>
      <c r="CC4" s="233"/>
      <c r="CD4" s="233"/>
      <c r="CE4" s="233"/>
      <c r="CF4" s="233"/>
      <c r="CG4" s="233"/>
      <c r="CH4" s="233"/>
      <c r="CI4" s="233"/>
      <c r="CJ4" s="233"/>
      <c r="CK4" s="233"/>
      <c r="CL4" s="233"/>
      <c r="CM4" s="233"/>
      <c r="CN4" s="233"/>
      <c r="CO4" s="233"/>
      <c r="CP4" s="233"/>
      <c r="CQ4" s="233"/>
      <c r="CR4" s="233"/>
      <c r="CS4" s="233"/>
      <c r="CT4" s="233"/>
      <c r="CU4" s="233"/>
      <c r="CV4" s="233"/>
      <c r="CW4" s="233"/>
      <c r="CX4" s="233"/>
      <c r="CY4" s="233"/>
      <c r="CZ4" s="233"/>
      <c r="DA4" s="233"/>
      <c r="DB4" s="233"/>
      <c r="DC4" s="233"/>
      <c r="DD4" s="233"/>
      <c r="DE4" s="233"/>
      <c r="DF4" s="233"/>
      <c r="DG4" s="233"/>
      <c r="DH4" s="233"/>
      <c r="DI4" s="233"/>
      <c r="DJ4" s="233"/>
      <c r="DK4" s="233"/>
      <c r="DL4" s="233"/>
      <c r="DM4" s="233"/>
      <c r="DN4" s="233"/>
      <c r="DO4" s="233"/>
      <c r="DP4" s="233"/>
      <c r="DQ4" s="233"/>
      <c r="DR4" s="233"/>
      <c r="DS4" s="233"/>
      <c r="DT4" s="233"/>
      <c r="DU4" s="233"/>
      <c r="DV4" s="233"/>
      <c r="DW4" s="233"/>
      <c r="DX4" s="233"/>
      <c r="DY4" s="233"/>
      <c r="DZ4" s="233"/>
      <c r="EA4" s="233"/>
      <c r="EB4" s="233"/>
      <c r="EC4" s="233"/>
      <c r="ED4" s="233"/>
      <c r="EE4" s="233"/>
      <c r="EF4" s="233"/>
      <c r="EG4" s="233"/>
      <c r="EH4" s="233"/>
      <c r="EI4" s="233"/>
      <c r="EJ4" s="233"/>
      <c r="EK4" s="233"/>
      <c r="EL4" s="233"/>
      <c r="EM4" s="233"/>
      <c r="EN4" s="233"/>
      <c r="EO4" s="233"/>
      <c r="EP4" s="233"/>
      <c r="EQ4" s="233"/>
      <c r="ER4" s="233"/>
      <c r="ES4" s="233"/>
      <c r="ET4" s="233"/>
      <c r="EU4" s="233"/>
      <c r="EV4" s="233"/>
      <c r="EW4" s="233"/>
      <c r="EX4" s="233"/>
      <c r="EY4" s="233"/>
      <c r="EZ4" s="233"/>
      <c r="FA4" s="233"/>
      <c r="FB4" s="233"/>
      <c r="FC4" s="233"/>
      <c r="FD4" s="233"/>
      <c r="FE4" s="233"/>
      <c r="FF4" s="233"/>
      <c r="FG4" s="233"/>
      <c r="FH4" s="233"/>
      <c r="FI4" s="233"/>
      <c r="FJ4" s="233"/>
      <c r="FK4" s="233"/>
      <c r="FL4" s="233"/>
      <c r="FM4" s="233"/>
      <c r="FN4" s="233"/>
      <c r="FO4" s="233"/>
      <c r="FP4" s="233"/>
      <c r="FQ4" s="233"/>
      <c r="FR4" s="233"/>
      <c r="FS4" s="233"/>
      <c r="FT4" s="233"/>
      <c r="FU4" s="233"/>
      <c r="FV4" s="233"/>
      <c r="FW4" s="233"/>
      <c r="FX4" s="233"/>
      <c r="FY4" s="233"/>
      <c r="FZ4" s="233"/>
      <c r="GA4" s="233"/>
      <c r="GB4" s="233"/>
      <c r="GC4" s="233"/>
      <c r="GD4" s="233"/>
      <c r="GE4" s="233"/>
      <c r="GF4" s="233"/>
      <c r="GG4" s="233"/>
      <c r="GH4" s="233"/>
      <c r="GI4" s="233"/>
      <c r="GJ4" s="233"/>
      <c r="GK4" s="233"/>
      <c r="GL4" s="233"/>
      <c r="GM4" s="233"/>
      <c r="GN4" s="233"/>
      <c r="GO4" s="233"/>
      <c r="GP4" s="233"/>
      <c r="GQ4" s="233"/>
      <c r="GR4" s="233"/>
      <c r="GS4" s="233"/>
      <c r="GT4" s="233"/>
      <c r="GU4" s="233"/>
      <c r="GV4" s="233"/>
      <c r="GW4" s="233"/>
      <c r="GX4" s="233"/>
      <c r="GY4" s="233"/>
      <c r="GZ4" s="233"/>
      <c r="HA4" s="233"/>
      <c r="HB4" s="233"/>
      <c r="HC4" s="233"/>
      <c r="HD4" s="233"/>
      <c r="HE4" s="233"/>
      <c r="HF4" s="233"/>
      <c r="HG4" s="233"/>
      <c r="HH4" s="233"/>
      <c r="HI4" s="233"/>
      <c r="HJ4" s="233"/>
      <c r="HK4" s="233"/>
      <c r="HL4" s="233"/>
      <c r="HM4" s="233"/>
      <c r="HN4" s="233"/>
      <c r="HO4" s="233"/>
      <c r="HP4" s="233"/>
      <c r="HQ4" s="233"/>
      <c r="HR4" s="233"/>
      <c r="HS4" s="233"/>
      <c r="HT4" s="233"/>
      <c r="HU4" s="233"/>
      <c r="HV4" s="233"/>
      <c r="HW4" s="233"/>
      <c r="HX4" s="233"/>
      <c r="HY4" s="233"/>
      <c r="HZ4" s="233"/>
      <c r="IA4" s="233"/>
      <c r="IB4" s="233"/>
      <c r="IC4" s="233"/>
      <c r="ID4" s="233"/>
      <c r="IE4" s="233"/>
      <c r="IF4" s="233"/>
      <c r="IG4" s="233"/>
      <c r="IH4" s="233"/>
      <c r="II4" s="233"/>
      <c r="IJ4" s="233"/>
      <c r="IK4" s="233"/>
      <c r="IL4" s="233"/>
      <c r="IM4" s="233"/>
      <c r="IN4" s="233"/>
      <c r="IO4" s="233"/>
      <c r="IP4" s="233"/>
      <c r="IQ4" s="233"/>
      <c r="IR4" s="233"/>
      <c r="IS4" s="233"/>
      <c r="IT4" s="233"/>
      <c r="IU4" s="233"/>
      <c r="IV4" s="233"/>
    </row>
    <row r="5" ht="14.25" spans="1:256">
      <c r="A5" s="234" t="s">
        <v>1298</v>
      </c>
      <c r="B5" s="112">
        <f>B6</f>
        <v>262888</v>
      </c>
      <c r="C5" s="112">
        <f>C6</f>
        <v>137649</v>
      </c>
      <c r="D5" s="235">
        <f>C5/B5*100</f>
        <v>52.360320744956</v>
      </c>
      <c r="E5" s="236">
        <f>E6</f>
        <v>179971</v>
      </c>
      <c r="F5" s="235">
        <f>C5/E5*100</f>
        <v>76.4839890871307</v>
      </c>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05"/>
      <c r="AN5" s="105"/>
      <c r="AO5" s="105"/>
      <c r="AP5" s="105"/>
      <c r="AQ5" s="105"/>
      <c r="AR5" s="105"/>
      <c r="AS5" s="105"/>
      <c r="AT5" s="105"/>
      <c r="AU5" s="105"/>
      <c r="AV5" s="105"/>
      <c r="AW5" s="105"/>
      <c r="AX5" s="105"/>
      <c r="AY5" s="105"/>
      <c r="AZ5" s="105"/>
      <c r="BA5" s="105"/>
      <c r="BB5" s="105"/>
      <c r="BC5" s="105"/>
      <c r="BD5" s="105"/>
      <c r="BE5" s="105"/>
      <c r="BF5" s="105"/>
      <c r="BG5" s="105"/>
      <c r="BH5" s="105"/>
      <c r="BI5" s="105"/>
      <c r="BJ5" s="105"/>
      <c r="BK5" s="105"/>
      <c r="BL5" s="105"/>
      <c r="BM5" s="105"/>
      <c r="BN5" s="105"/>
      <c r="BO5" s="105"/>
      <c r="BP5" s="105"/>
      <c r="BQ5" s="105"/>
      <c r="BR5" s="105"/>
      <c r="BS5" s="105"/>
      <c r="BT5" s="105"/>
      <c r="BU5" s="105"/>
      <c r="BV5" s="105"/>
      <c r="BW5" s="105"/>
      <c r="BX5" s="105"/>
      <c r="BY5" s="105"/>
      <c r="BZ5" s="105"/>
      <c r="CA5" s="105"/>
      <c r="CB5" s="105"/>
      <c r="CC5" s="105"/>
      <c r="CD5" s="105"/>
      <c r="CE5" s="105"/>
      <c r="CF5" s="105"/>
      <c r="CG5" s="105"/>
      <c r="CH5" s="105"/>
      <c r="CI5" s="105"/>
      <c r="CJ5" s="105"/>
      <c r="CK5" s="105"/>
      <c r="CL5" s="105"/>
      <c r="CM5" s="105"/>
      <c r="CN5" s="105"/>
      <c r="CO5" s="105"/>
      <c r="CP5" s="105"/>
      <c r="CQ5" s="105"/>
      <c r="CR5" s="105"/>
      <c r="CS5" s="105"/>
      <c r="CT5" s="105"/>
      <c r="CU5" s="105"/>
      <c r="CV5" s="105"/>
      <c r="CW5" s="105"/>
      <c r="CX5" s="105"/>
      <c r="CY5" s="105"/>
      <c r="CZ5" s="105"/>
      <c r="DA5" s="105"/>
      <c r="DB5" s="105"/>
      <c r="DC5" s="105"/>
      <c r="DD5" s="105"/>
      <c r="DE5" s="105"/>
      <c r="DF5" s="105"/>
      <c r="DG5" s="105"/>
      <c r="DH5" s="105"/>
      <c r="DI5" s="105"/>
      <c r="DJ5" s="105"/>
      <c r="DK5" s="105"/>
      <c r="DL5" s="105"/>
      <c r="DM5" s="105"/>
      <c r="DN5" s="105"/>
      <c r="DO5" s="105"/>
      <c r="DP5" s="105"/>
      <c r="DQ5" s="105"/>
      <c r="DR5" s="105"/>
      <c r="DS5" s="105"/>
      <c r="DT5" s="105"/>
      <c r="DU5" s="105"/>
      <c r="DV5" s="105"/>
      <c r="DW5" s="105"/>
      <c r="DX5" s="105"/>
      <c r="DY5" s="105"/>
      <c r="DZ5" s="105"/>
      <c r="EA5" s="105"/>
      <c r="EB5" s="105"/>
      <c r="EC5" s="105"/>
      <c r="ED5" s="105"/>
      <c r="EE5" s="105"/>
      <c r="EF5" s="105"/>
      <c r="EG5" s="105"/>
      <c r="EH5" s="105"/>
      <c r="EI5" s="105"/>
      <c r="EJ5" s="105"/>
      <c r="EK5" s="105"/>
      <c r="EL5" s="105"/>
      <c r="EM5" s="105"/>
      <c r="EN5" s="105"/>
      <c r="EO5" s="105"/>
      <c r="EP5" s="105"/>
      <c r="EQ5" s="105"/>
      <c r="ER5" s="105"/>
      <c r="ES5" s="105"/>
      <c r="ET5" s="105"/>
      <c r="EU5" s="105"/>
      <c r="EV5" s="105"/>
      <c r="EW5" s="105"/>
      <c r="EX5" s="105"/>
      <c r="EY5" s="105"/>
      <c r="EZ5" s="105"/>
      <c r="FA5" s="105"/>
      <c r="FB5" s="105"/>
      <c r="FC5" s="105"/>
      <c r="FD5" s="105"/>
      <c r="FE5" s="105"/>
      <c r="FF5" s="105"/>
      <c r="FG5" s="105"/>
      <c r="FH5" s="105"/>
      <c r="FI5" s="105"/>
      <c r="FJ5" s="105"/>
      <c r="FK5" s="105"/>
      <c r="FL5" s="105"/>
      <c r="FM5" s="105"/>
      <c r="FN5" s="105"/>
      <c r="FO5" s="105"/>
      <c r="FP5" s="105"/>
      <c r="FQ5" s="105"/>
      <c r="FR5" s="105"/>
      <c r="FS5" s="105"/>
      <c r="FT5" s="105"/>
      <c r="FU5" s="105"/>
      <c r="FV5" s="105"/>
      <c r="FW5" s="105"/>
      <c r="FX5" s="105"/>
      <c r="FY5" s="105"/>
      <c r="FZ5" s="105"/>
      <c r="GA5" s="105"/>
      <c r="GB5" s="105"/>
      <c r="GC5" s="105"/>
      <c r="GD5" s="105"/>
      <c r="GE5" s="105"/>
      <c r="GF5" s="105"/>
      <c r="GG5" s="105"/>
      <c r="GH5" s="105"/>
      <c r="GI5" s="105"/>
      <c r="GJ5" s="105"/>
      <c r="GK5" s="105"/>
      <c r="GL5" s="105"/>
      <c r="GM5" s="105"/>
      <c r="GN5" s="105"/>
      <c r="GO5" s="105"/>
      <c r="GP5" s="105"/>
      <c r="GQ5" s="105"/>
      <c r="GR5" s="105"/>
      <c r="GS5" s="105"/>
      <c r="GT5" s="105"/>
      <c r="GU5" s="105"/>
      <c r="GV5" s="105"/>
      <c r="GW5" s="105"/>
      <c r="GX5" s="105"/>
      <c r="GY5" s="105"/>
      <c r="GZ5" s="105"/>
      <c r="HA5" s="105"/>
      <c r="HB5" s="105"/>
      <c r="HC5" s="105"/>
      <c r="HD5" s="105"/>
      <c r="HE5" s="105"/>
      <c r="HF5" s="105"/>
      <c r="HG5" s="105"/>
      <c r="HH5" s="105"/>
      <c r="HI5" s="105"/>
      <c r="HJ5" s="105"/>
      <c r="HK5" s="105"/>
      <c r="HL5" s="105"/>
      <c r="HM5" s="105"/>
      <c r="HN5" s="105"/>
      <c r="HO5" s="105"/>
      <c r="HP5" s="105"/>
      <c r="HQ5" s="105"/>
      <c r="HR5" s="105"/>
      <c r="HS5" s="105"/>
      <c r="HT5" s="105"/>
      <c r="HU5" s="105"/>
      <c r="HV5" s="105"/>
      <c r="HW5" s="105"/>
      <c r="HX5" s="105"/>
      <c r="HY5" s="105"/>
      <c r="HZ5" s="105"/>
      <c r="IA5" s="105"/>
      <c r="IB5" s="105"/>
      <c r="IC5" s="105"/>
      <c r="ID5" s="105"/>
      <c r="IE5" s="105"/>
      <c r="IF5" s="105"/>
      <c r="IG5" s="105"/>
      <c r="IH5" s="105"/>
      <c r="II5" s="105"/>
      <c r="IJ5" s="105"/>
      <c r="IK5" s="105"/>
      <c r="IL5" s="105"/>
      <c r="IM5" s="105"/>
      <c r="IN5" s="105"/>
      <c r="IO5" s="105"/>
      <c r="IP5" s="105"/>
      <c r="IQ5" s="105"/>
      <c r="IR5" s="105"/>
      <c r="IS5" s="105"/>
      <c r="IT5" s="105"/>
      <c r="IU5" s="105"/>
      <c r="IV5" s="105"/>
    </row>
    <row r="6" ht="14.25" spans="1:256">
      <c r="A6" s="237" t="s">
        <v>1299</v>
      </c>
      <c r="B6" s="112">
        <f>SUM(B7:B44)</f>
        <v>262888</v>
      </c>
      <c r="C6" s="112">
        <f>SUM(C7:C44)</f>
        <v>137649</v>
      </c>
      <c r="D6" s="235">
        <f>C6/B6*100</f>
        <v>52.360320744956</v>
      </c>
      <c r="E6" s="236">
        <f>SUM(E7:E44)</f>
        <v>179971</v>
      </c>
      <c r="F6" s="235">
        <f>C6/E6*100</f>
        <v>76.4839890871307</v>
      </c>
      <c r="G6" s="105"/>
      <c r="H6" s="105"/>
      <c r="I6" s="105"/>
      <c r="J6" s="105"/>
      <c r="K6" s="105"/>
      <c r="L6" s="105"/>
      <c r="M6" s="105"/>
      <c r="N6" s="105"/>
      <c r="O6" s="105"/>
      <c r="P6" s="105"/>
      <c r="Q6" s="105"/>
      <c r="R6" s="105"/>
      <c r="S6" s="105"/>
      <c r="T6" s="105"/>
      <c r="U6" s="105"/>
      <c r="V6" s="105"/>
      <c r="W6" s="105"/>
      <c r="X6" s="105"/>
      <c r="Y6" s="105"/>
      <c r="Z6" s="105"/>
      <c r="AA6" s="105"/>
      <c r="AB6" s="105"/>
      <c r="AC6" s="105"/>
      <c r="AD6" s="105"/>
      <c r="AE6" s="105"/>
      <c r="AF6" s="105"/>
      <c r="AG6" s="105"/>
      <c r="AH6" s="105"/>
      <c r="AI6" s="105"/>
      <c r="AJ6" s="105"/>
      <c r="AK6" s="105"/>
      <c r="AL6" s="105"/>
      <c r="AM6" s="105"/>
      <c r="AN6" s="105"/>
      <c r="AO6" s="105"/>
      <c r="AP6" s="105"/>
      <c r="AQ6" s="105"/>
      <c r="AR6" s="105"/>
      <c r="AS6" s="105"/>
      <c r="AT6" s="105"/>
      <c r="AU6" s="105"/>
      <c r="AV6" s="105"/>
      <c r="AW6" s="105"/>
      <c r="AX6" s="105"/>
      <c r="AY6" s="105"/>
      <c r="AZ6" s="105"/>
      <c r="BA6" s="105"/>
      <c r="BB6" s="105"/>
      <c r="BC6" s="105"/>
      <c r="BD6" s="105"/>
      <c r="BE6" s="105"/>
      <c r="BF6" s="105"/>
      <c r="BG6" s="105"/>
      <c r="BH6" s="105"/>
      <c r="BI6" s="105"/>
      <c r="BJ6" s="105"/>
      <c r="BK6" s="105"/>
      <c r="BL6" s="105"/>
      <c r="BM6" s="105"/>
      <c r="BN6" s="105"/>
      <c r="BO6" s="105"/>
      <c r="BP6" s="105"/>
      <c r="BQ6" s="105"/>
      <c r="BR6" s="105"/>
      <c r="BS6" s="105"/>
      <c r="BT6" s="105"/>
      <c r="BU6" s="105"/>
      <c r="BV6" s="105"/>
      <c r="BW6" s="105"/>
      <c r="BX6" s="105"/>
      <c r="BY6" s="105"/>
      <c r="BZ6" s="105"/>
      <c r="CA6" s="105"/>
      <c r="CB6" s="105"/>
      <c r="CC6" s="105"/>
      <c r="CD6" s="105"/>
      <c r="CE6" s="105"/>
      <c r="CF6" s="105"/>
      <c r="CG6" s="105"/>
      <c r="CH6" s="105"/>
      <c r="CI6" s="105"/>
      <c r="CJ6" s="105"/>
      <c r="CK6" s="105"/>
      <c r="CL6" s="105"/>
      <c r="CM6" s="105"/>
      <c r="CN6" s="105"/>
      <c r="CO6" s="105"/>
      <c r="CP6" s="105"/>
      <c r="CQ6" s="105"/>
      <c r="CR6" s="105"/>
      <c r="CS6" s="105"/>
      <c r="CT6" s="105"/>
      <c r="CU6" s="105"/>
      <c r="CV6" s="105"/>
      <c r="CW6" s="105"/>
      <c r="CX6" s="105"/>
      <c r="CY6" s="105"/>
      <c r="CZ6" s="105"/>
      <c r="DA6" s="105"/>
      <c r="DB6" s="105"/>
      <c r="DC6" s="105"/>
      <c r="DD6" s="105"/>
      <c r="DE6" s="105"/>
      <c r="DF6" s="105"/>
      <c r="DG6" s="105"/>
      <c r="DH6" s="105"/>
      <c r="DI6" s="105"/>
      <c r="DJ6" s="105"/>
      <c r="DK6" s="105"/>
      <c r="DL6" s="105"/>
      <c r="DM6" s="105"/>
      <c r="DN6" s="105"/>
      <c r="DO6" s="105"/>
      <c r="DP6" s="105"/>
      <c r="DQ6" s="105"/>
      <c r="DR6" s="105"/>
      <c r="DS6" s="105"/>
      <c r="DT6" s="105"/>
      <c r="DU6" s="105"/>
      <c r="DV6" s="105"/>
      <c r="DW6" s="105"/>
      <c r="DX6" s="105"/>
      <c r="DY6" s="105"/>
      <c r="DZ6" s="105"/>
      <c r="EA6" s="105"/>
      <c r="EB6" s="105"/>
      <c r="EC6" s="105"/>
      <c r="ED6" s="105"/>
      <c r="EE6" s="105"/>
      <c r="EF6" s="105"/>
      <c r="EG6" s="105"/>
      <c r="EH6" s="105"/>
      <c r="EI6" s="105"/>
      <c r="EJ6" s="105"/>
      <c r="EK6" s="105"/>
      <c r="EL6" s="105"/>
      <c r="EM6" s="105"/>
      <c r="EN6" s="105"/>
      <c r="EO6" s="105"/>
      <c r="EP6" s="105"/>
      <c r="EQ6" s="105"/>
      <c r="ER6" s="105"/>
      <c r="ES6" s="105"/>
      <c r="ET6" s="105"/>
      <c r="EU6" s="105"/>
      <c r="EV6" s="105"/>
      <c r="EW6" s="105"/>
      <c r="EX6" s="105"/>
      <c r="EY6" s="105"/>
      <c r="EZ6" s="105"/>
      <c r="FA6" s="105"/>
      <c r="FB6" s="105"/>
      <c r="FC6" s="105"/>
      <c r="FD6" s="105"/>
      <c r="FE6" s="105"/>
      <c r="FF6" s="105"/>
      <c r="FG6" s="105"/>
      <c r="FH6" s="105"/>
      <c r="FI6" s="105"/>
      <c r="FJ6" s="105"/>
      <c r="FK6" s="105"/>
      <c r="FL6" s="105"/>
      <c r="FM6" s="105"/>
      <c r="FN6" s="105"/>
      <c r="FO6" s="105"/>
      <c r="FP6" s="105"/>
      <c r="FQ6" s="105"/>
      <c r="FR6" s="105"/>
      <c r="FS6" s="105"/>
      <c r="FT6" s="105"/>
      <c r="FU6" s="105"/>
      <c r="FV6" s="105"/>
      <c r="FW6" s="105"/>
      <c r="FX6" s="105"/>
      <c r="FY6" s="105"/>
      <c r="FZ6" s="105"/>
      <c r="GA6" s="105"/>
      <c r="GB6" s="105"/>
      <c r="GC6" s="105"/>
      <c r="GD6" s="105"/>
      <c r="GE6" s="105"/>
      <c r="GF6" s="105"/>
      <c r="GG6" s="105"/>
      <c r="GH6" s="105"/>
      <c r="GI6" s="105"/>
      <c r="GJ6" s="105"/>
      <c r="GK6" s="105"/>
      <c r="GL6" s="105"/>
      <c r="GM6" s="105"/>
      <c r="GN6" s="105"/>
      <c r="GO6" s="105"/>
      <c r="GP6" s="105"/>
      <c r="GQ6" s="105"/>
      <c r="GR6" s="105"/>
      <c r="GS6" s="105"/>
      <c r="GT6" s="105"/>
      <c r="GU6" s="105"/>
      <c r="GV6" s="105"/>
      <c r="GW6" s="105"/>
      <c r="GX6" s="105"/>
      <c r="GY6" s="105"/>
      <c r="GZ6" s="105"/>
      <c r="HA6" s="105"/>
      <c r="HB6" s="105"/>
      <c r="HC6" s="105"/>
      <c r="HD6" s="105"/>
      <c r="HE6" s="105"/>
      <c r="HF6" s="105"/>
      <c r="HG6" s="105"/>
      <c r="HH6" s="105"/>
      <c r="HI6" s="105"/>
      <c r="HJ6" s="105"/>
      <c r="HK6" s="105"/>
      <c r="HL6" s="105"/>
      <c r="HM6" s="105"/>
      <c r="HN6" s="105"/>
      <c r="HO6" s="105"/>
      <c r="HP6" s="105"/>
      <c r="HQ6" s="105"/>
      <c r="HR6" s="105"/>
      <c r="HS6" s="105"/>
      <c r="HT6" s="105"/>
      <c r="HU6" s="105"/>
      <c r="HV6" s="105"/>
      <c r="HW6" s="105"/>
      <c r="HX6" s="105"/>
      <c r="HY6" s="105"/>
      <c r="HZ6" s="105"/>
      <c r="IA6" s="105"/>
      <c r="IB6" s="105"/>
      <c r="IC6" s="105"/>
      <c r="ID6" s="105"/>
      <c r="IE6" s="105"/>
      <c r="IF6" s="105"/>
      <c r="IG6" s="105"/>
      <c r="IH6" s="105"/>
      <c r="II6" s="105"/>
      <c r="IJ6" s="105"/>
      <c r="IK6" s="105"/>
      <c r="IL6" s="105"/>
      <c r="IM6" s="105"/>
      <c r="IN6" s="105"/>
      <c r="IO6" s="105"/>
      <c r="IP6" s="105"/>
      <c r="IQ6" s="105"/>
      <c r="IR6" s="105"/>
      <c r="IS6" s="105"/>
      <c r="IT6" s="105"/>
      <c r="IU6" s="105"/>
      <c r="IV6" s="105"/>
    </row>
    <row r="7" spans="1:256">
      <c r="A7" s="238" t="s">
        <v>1300</v>
      </c>
      <c r="B7" s="166">
        <v>0</v>
      </c>
      <c r="C7" s="166">
        <f>IFERROR(VLOOKUP(A7,'[1]L08'!$B$7:$C$74,2,FALSE),0)</f>
        <v>0</v>
      </c>
      <c r="D7" s="239"/>
      <c r="E7" s="166"/>
      <c r="F7" s="235"/>
      <c r="G7" s="233"/>
      <c r="H7" s="233"/>
      <c r="I7" s="233"/>
      <c r="J7" s="233"/>
      <c r="K7" s="233"/>
      <c r="L7" s="233"/>
      <c r="M7" s="233"/>
      <c r="N7" s="233"/>
      <c r="O7" s="233"/>
      <c r="P7" s="233"/>
      <c r="Q7" s="233"/>
      <c r="R7" s="233"/>
      <c r="S7" s="233"/>
      <c r="T7" s="233"/>
      <c r="U7" s="233"/>
      <c r="V7" s="233"/>
      <c r="W7" s="233"/>
      <c r="X7" s="233"/>
      <c r="Y7" s="233"/>
      <c r="Z7" s="233"/>
      <c r="AA7" s="233"/>
      <c r="AB7" s="233"/>
      <c r="AC7" s="233"/>
      <c r="AD7" s="233"/>
      <c r="AE7" s="233"/>
      <c r="AF7" s="233"/>
      <c r="AG7" s="233"/>
      <c r="AH7" s="233"/>
      <c r="AI7" s="233"/>
      <c r="AJ7" s="233"/>
      <c r="AK7" s="233"/>
      <c r="AL7" s="233"/>
      <c r="AM7" s="233"/>
      <c r="AN7" s="233"/>
      <c r="AO7" s="233"/>
      <c r="AP7" s="233"/>
      <c r="AQ7" s="233"/>
      <c r="AR7" s="233"/>
      <c r="AS7" s="233"/>
      <c r="AT7" s="233"/>
      <c r="AU7" s="233"/>
      <c r="AV7" s="233"/>
      <c r="AW7" s="233"/>
      <c r="AX7" s="233"/>
      <c r="AY7" s="233"/>
      <c r="AZ7" s="233"/>
      <c r="BA7" s="233"/>
      <c r="BB7" s="233"/>
      <c r="BC7" s="233"/>
      <c r="BD7" s="233"/>
      <c r="BE7" s="233"/>
      <c r="BF7" s="233"/>
      <c r="BG7" s="233"/>
      <c r="BH7" s="233"/>
      <c r="BI7" s="233"/>
      <c r="BJ7" s="233"/>
      <c r="BK7" s="233"/>
      <c r="BL7" s="233"/>
      <c r="BM7" s="233"/>
      <c r="BN7" s="233"/>
      <c r="BO7" s="233"/>
      <c r="BP7" s="233"/>
      <c r="BQ7" s="233"/>
      <c r="BR7" s="233"/>
      <c r="BS7" s="233"/>
      <c r="BT7" s="233"/>
      <c r="BU7" s="233"/>
      <c r="BV7" s="233"/>
      <c r="BW7" s="233"/>
      <c r="BX7" s="233"/>
      <c r="BY7" s="233"/>
      <c r="BZ7" s="233"/>
      <c r="CA7" s="233"/>
      <c r="CB7" s="233"/>
      <c r="CC7" s="233"/>
      <c r="CD7" s="233"/>
      <c r="CE7" s="233"/>
      <c r="CF7" s="233"/>
      <c r="CG7" s="233"/>
      <c r="CH7" s="233"/>
      <c r="CI7" s="233"/>
      <c r="CJ7" s="233"/>
      <c r="CK7" s="233"/>
      <c r="CL7" s="233"/>
      <c r="CM7" s="233"/>
      <c r="CN7" s="233"/>
      <c r="CO7" s="233"/>
      <c r="CP7" s="233"/>
      <c r="CQ7" s="233"/>
      <c r="CR7" s="233"/>
      <c r="CS7" s="233"/>
      <c r="CT7" s="233"/>
      <c r="CU7" s="233"/>
      <c r="CV7" s="233"/>
      <c r="CW7" s="233"/>
      <c r="CX7" s="233"/>
      <c r="CY7" s="233"/>
      <c r="CZ7" s="233"/>
      <c r="DA7" s="233"/>
      <c r="DB7" s="233"/>
      <c r="DC7" s="233"/>
      <c r="DD7" s="233"/>
      <c r="DE7" s="233"/>
      <c r="DF7" s="233"/>
      <c r="DG7" s="233"/>
      <c r="DH7" s="233"/>
      <c r="DI7" s="233"/>
      <c r="DJ7" s="233"/>
      <c r="DK7" s="233"/>
      <c r="DL7" s="233"/>
      <c r="DM7" s="233"/>
      <c r="DN7" s="233"/>
      <c r="DO7" s="233"/>
      <c r="DP7" s="233"/>
      <c r="DQ7" s="233"/>
      <c r="DR7" s="233"/>
      <c r="DS7" s="233"/>
      <c r="DT7" s="233"/>
      <c r="DU7" s="233"/>
      <c r="DV7" s="233"/>
      <c r="DW7" s="233"/>
      <c r="DX7" s="233"/>
      <c r="DY7" s="233"/>
      <c r="DZ7" s="233"/>
      <c r="EA7" s="233"/>
      <c r="EB7" s="233"/>
      <c r="EC7" s="233"/>
      <c r="ED7" s="233"/>
      <c r="EE7" s="233"/>
      <c r="EF7" s="233"/>
      <c r="EG7" s="233"/>
      <c r="EH7" s="233"/>
      <c r="EI7" s="233"/>
      <c r="EJ7" s="233"/>
      <c r="EK7" s="233"/>
      <c r="EL7" s="233"/>
      <c r="EM7" s="233"/>
      <c r="EN7" s="233"/>
      <c r="EO7" s="233"/>
      <c r="EP7" s="233"/>
      <c r="EQ7" s="233"/>
      <c r="ER7" s="233"/>
      <c r="ES7" s="233"/>
      <c r="ET7" s="233"/>
      <c r="EU7" s="233"/>
      <c r="EV7" s="233"/>
      <c r="EW7" s="233"/>
      <c r="EX7" s="233"/>
      <c r="EY7" s="233"/>
      <c r="EZ7" s="233"/>
      <c r="FA7" s="233"/>
      <c r="FB7" s="233"/>
      <c r="FC7" s="233"/>
      <c r="FD7" s="233"/>
      <c r="FE7" s="233"/>
      <c r="FF7" s="233"/>
      <c r="FG7" s="233"/>
      <c r="FH7" s="233"/>
      <c r="FI7" s="233"/>
      <c r="FJ7" s="233"/>
      <c r="FK7" s="233"/>
      <c r="FL7" s="233"/>
      <c r="FM7" s="233"/>
      <c r="FN7" s="233"/>
      <c r="FO7" s="233"/>
      <c r="FP7" s="233"/>
      <c r="FQ7" s="233"/>
      <c r="FR7" s="233"/>
      <c r="FS7" s="233"/>
      <c r="FT7" s="233"/>
      <c r="FU7" s="233"/>
      <c r="FV7" s="233"/>
      <c r="FW7" s="233"/>
      <c r="FX7" s="233"/>
      <c r="FY7" s="233"/>
      <c r="FZ7" s="233"/>
      <c r="GA7" s="233"/>
      <c r="GB7" s="233"/>
      <c r="GC7" s="233"/>
      <c r="GD7" s="233"/>
      <c r="GE7" s="233"/>
      <c r="GF7" s="233"/>
      <c r="GG7" s="233"/>
      <c r="GH7" s="233"/>
      <c r="GI7" s="233"/>
      <c r="GJ7" s="233"/>
      <c r="GK7" s="233"/>
      <c r="GL7" s="233"/>
      <c r="GM7" s="233"/>
      <c r="GN7" s="233"/>
      <c r="GO7" s="233"/>
      <c r="GP7" s="233"/>
      <c r="GQ7" s="233"/>
      <c r="GR7" s="233"/>
      <c r="GS7" s="233"/>
      <c r="GT7" s="233"/>
      <c r="GU7" s="233"/>
      <c r="GV7" s="233"/>
      <c r="GW7" s="233"/>
      <c r="GX7" s="233"/>
      <c r="GY7" s="233"/>
      <c r="GZ7" s="233"/>
      <c r="HA7" s="233"/>
      <c r="HB7" s="233"/>
      <c r="HC7" s="233"/>
      <c r="HD7" s="233"/>
      <c r="HE7" s="233"/>
      <c r="HF7" s="233"/>
      <c r="HG7" s="233"/>
      <c r="HH7" s="233"/>
      <c r="HI7" s="233"/>
      <c r="HJ7" s="233"/>
      <c r="HK7" s="233"/>
      <c r="HL7" s="233"/>
      <c r="HM7" s="233"/>
      <c r="HN7" s="233"/>
      <c r="HO7" s="233"/>
      <c r="HP7" s="233"/>
      <c r="HQ7" s="233"/>
      <c r="HR7" s="233"/>
      <c r="HS7" s="233"/>
      <c r="HT7" s="233"/>
      <c r="HU7" s="233"/>
      <c r="HV7" s="233"/>
      <c r="HW7" s="233"/>
      <c r="HX7" s="233"/>
      <c r="HY7" s="233"/>
      <c r="HZ7" s="233"/>
      <c r="IA7" s="233"/>
      <c r="IB7" s="233"/>
      <c r="IC7" s="233"/>
      <c r="ID7" s="233"/>
      <c r="IE7" s="233"/>
      <c r="IF7" s="233"/>
      <c r="IG7" s="233"/>
      <c r="IH7" s="233"/>
      <c r="II7" s="233"/>
      <c r="IJ7" s="233"/>
      <c r="IK7" s="233"/>
      <c r="IL7" s="233"/>
      <c r="IM7" s="233"/>
      <c r="IN7" s="233"/>
      <c r="IO7" s="233"/>
      <c r="IP7" s="233"/>
      <c r="IQ7" s="233"/>
      <c r="IR7" s="233"/>
      <c r="IS7" s="233"/>
      <c r="IT7" s="233"/>
      <c r="IU7" s="233"/>
      <c r="IV7" s="233"/>
    </row>
    <row r="8" spans="1:256">
      <c r="A8" s="238" t="s">
        <v>1301</v>
      </c>
      <c r="B8" s="166">
        <v>0</v>
      </c>
      <c r="C8" s="166">
        <f>IFERROR(VLOOKUP(A8,'[1]L08'!$B$7:$C$74,2,FALSE),0)</f>
        <v>0</v>
      </c>
      <c r="D8" s="239"/>
      <c r="E8" s="166"/>
      <c r="F8" s="235"/>
      <c r="G8" s="233"/>
      <c r="H8" s="233"/>
      <c r="I8" s="233"/>
      <c r="J8" s="233"/>
      <c r="K8" s="233"/>
      <c r="L8" s="233"/>
      <c r="M8" s="233"/>
      <c r="N8" s="233"/>
      <c r="O8" s="233"/>
      <c r="P8" s="233"/>
      <c r="Q8" s="233"/>
      <c r="R8" s="233"/>
      <c r="S8" s="233"/>
      <c r="T8" s="233"/>
      <c r="U8" s="233"/>
      <c r="V8" s="233"/>
      <c r="W8" s="233"/>
      <c r="X8" s="233"/>
      <c r="Y8" s="233"/>
      <c r="Z8" s="233"/>
      <c r="AA8" s="233"/>
      <c r="AB8" s="233"/>
      <c r="AC8" s="233"/>
      <c r="AD8" s="233"/>
      <c r="AE8" s="233"/>
      <c r="AF8" s="233"/>
      <c r="AG8" s="233"/>
      <c r="AH8" s="233"/>
      <c r="AI8" s="233"/>
      <c r="AJ8" s="233"/>
      <c r="AK8" s="233"/>
      <c r="AL8" s="233"/>
      <c r="AM8" s="233"/>
      <c r="AN8" s="233"/>
      <c r="AO8" s="233"/>
      <c r="AP8" s="233"/>
      <c r="AQ8" s="233"/>
      <c r="AR8" s="233"/>
      <c r="AS8" s="233"/>
      <c r="AT8" s="233"/>
      <c r="AU8" s="233"/>
      <c r="AV8" s="233"/>
      <c r="AW8" s="233"/>
      <c r="AX8" s="233"/>
      <c r="AY8" s="233"/>
      <c r="AZ8" s="233"/>
      <c r="BA8" s="233"/>
      <c r="BB8" s="233"/>
      <c r="BC8" s="233"/>
      <c r="BD8" s="233"/>
      <c r="BE8" s="233"/>
      <c r="BF8" s="233"/>
      <c r="BG8" s="233"/>
      <c r="BH8" s="233"/>
      <c r="BI8" s="233"/>
      <c r="BJ8" s="233"/>
      <c r="BK8" s="233"/>
      <c r="BL8" s="233"/>
      <c r="BM8" s="233"/>
      <c r="BN8" s="233"/>
      <c r="BO8" s="233"/>
      <c r="BP8" s="233"/>
      <c r="BQ8" s="233"/>
      <c r="BR8" s="233"/>
      <c r="BS8" s="233"/>
      <c r="BT8" s="233"/>
      <c r="BU8" s="233"/>
      <c r="BV8" s="233"/>
      <c r="BW8" s="233"/>
      <c r="BX8" s="233"/>
      <c r="BY8" s="233"/>
      <c r="BZ8" s="233"/>
      <c r="CA8" s="233"/>
      <c r="CB8" s="233"/>
      <c r="CC8" s="233"/>
      <c r="CD8" s="233"/>
      <c r="CE8" s="233"/>
      <c r="CF8" s="233"/>
      <c r="CG8" s="233"/>
      <c r="CH8" s="233"/>
      <c r="CI8" s="233"/>
      <c r="CJ8" s="233"/>
      <c r="CK8" s="233"/>
      <c r="CL8" s="233"/>
      <c r="CM8" s="233"/>
      <c r="CN8" s="233"/>
      <c r="CO8" s="233"/>
      <c r="CP8" s="233"/>
      <c r="CQ8" s="233"/>
      <c r="CR8" s="233"/>
      <c r="CS8" s="233"/>
      <c r="CT8" s="233"/>
      <c r="CU8" s="233"/>
      <c r="CV8" s="233"/>
      <c r="CW8" s="233"/>
      <c r="CX8" s="233"/>
      <c r="CY8" s="233"/>
      <c r="CZ8" s="233"/>
      <c r="DA8" s="233"/>
      <c r="DB8" s="233"/>
      <c r="DC8" s="233"/>
      <c r="DD8" s="233"/>
      <c r="DE8" s="233"/>
      <c r="DF8" s="233"/>
      <c r="DG8" s="233"/>
      <c r="DH8" s="233"/>
      <c r="DI8" s="233"/>
      <c r="DJ8" s="233"/>
      <c r="DK8" s="233"/>
      <c r="DL8" s="233"/>
      <c r="DM8" s="233"/>
      <c r="DN8" s="233"/>
      <c r="DO8" s="233"/>
      <c r="DP8" s="233"/>
      <c r="DQ8" s="233"/>
      <c r="DR8" s="233"/>
      <c r="DS8" s="233"/>
      <c r="DT8" s="233"/>
      <c r="DU8" s="233"/>
      <c r="DV8" s="233"/>
      <c r="DW8" s="233"/>
      <c r="DX8" s="233"/>
      <c r="DY8" s="233"/>
      <c r="DZ8" s="233"/>
      <c r="EA8" s="233"/>
      <c r="EB8" s="233"/>
      <c r="EC8" s="233"/>
      <c r="ED8" s="233"/>
      <c r="EE8" s="233"/>
      <c r="EF8" s="233"/>
      <c r="EG8" s="233"/>
      <c r="EH8" s="233"/>
      <c r="EI8" s="233"/>
      <c r="EJ8" s="233"/>
      <c r="EK8" s="233"/>
      <c r="EL8" s="233"/>
      <c r="EM8" s="233"/>
      <c r="EN8" s="233"/>
      <c r="EO8" s="233"/>
      <c r="EP8" s="233"/>
      <c r="EQ8" s="233"/>
      <c r="ER8" s="233"/>
      <c r="ES8" s="233"/>
      <c r="ET8" s="233"/>
      <c r="EU8" s="233"/>
      <c r="EV8" s="233"/>
      <c r="EW8" s="233"/>
      <c r="EX8" s="233"/>
      <c r="EY8" s="233"/>
      <c r="EZ8" s="233"/>
      <c r="FA8" s="233"/>
      <c r="FB8" s="233"/>
      <c r="FC8" s="233"/>
      <c r="FD8" s="233"/>
      <c r="FE8" s="233"/>
      <c r="FF8" s="233"/>
      <c r="FG8" s="233"/>
      <c r="FH8" s="233"/>
      <c r="FI8" s="233"/>
      <c r="FJ8" s="233"/>
      <c r="FK8" s="233"/>
      <c r="FL8" s="233"/>
      <c r="FM8" s="233"/>
      <c r="FN8" s="233"/>
      <c r="FO8" s="233"/>
      <c r="FP8" s="233"/>
      <c r="FQ8" s="233"/>
      <c r="FR8" s="233"/>
      <c r="FS8" s="233"/>
      <c r="FT8" s="233"/>
      <c r="FU8" s="233"/>
      <c r="FV8" s="233"/>
      <c r="FW8" s="233"/>
      <c r="FX8" s="233"/>
      <c r="FY8" s="233"/>
      <c r="FZ8" s="233"/>
      <c r="GA8" s="233"/>
      <c r="GB8" s="233"/>
      <c r="GC8" s="233"/>
      <c r="GD8" s="233"/>
      <c r="GE8" s="233"/>
      <c r="GF8" s="233"/>
      <c r="GG8" s="233"/>
      <c r="GH8" s="233"/>
      <c r="GI8" s="233"/>
      <c r="GJ8" s="233"/>
      <c r="GK8" s="233"/>
      <c r="GL8" s="233"/>
      <c r="GM8" s="233"/>
      <c r="GN8" s="233"/>
      <c r="GO8" s="233"/>
      <c r="GP8" s="233"/>
      <c r="GQ8" s="233"/>
      <c r="GR8" s="233"/>
      <c r="GS8" s="233"/>
      <c r="GT8" s="233"/>
      <c r="GU8" s="233"/>
      <c r="GV8" s="233"/>
      <c r="GW8" s="233"/>
      <c r="GX8" s="233"/>
      <c r="GY8" s="233"/>
      <c r="GZ8" s="233"/>
      <c r="HA8" s="233"/>
      <c r="HB8" s="233"/>
      <c r="HC8" s="233"/>
      <c r="HD8" s="233"/>
      <c r="HE8" s="233"/>
      <c r="HF8" s="233"/>
      <c r="HG8" s="233"/>
      <c r="HH8" s="233"/>
      <c r="HI8" s="233"/>
      <c r="HJ8" s="233"/>
      <c r="HK8" s="233"/>
      <c r="HL8" s="233"/>
      <c r="HM8" s="233"/>
      <c r="HN8" s="233"/>
      <c r="HO8" s="233"/>
      <c r="HP8" s="233"/>
      <c r="HQ8" s="233"/>
      <c r="HR8" s="233"/>
      <c r="HS8" s="233"/>
      <c r="HT8" s="233"/>
      <c r="HU8" s="233"/>
      <c r="HV8" s="233"/>
      <c r="HW8" s="233"/>
      <c r="HX8" s="233"/>
      <c r="HY8" s="233"/>
      <c r="HZ8" s="233"/>
      <c r="IA8" s="233"/>
      <c r="IB8" s="233"/>
      <c r="IC8" s="233"/>
      <c r="ID8" s="233"/>
      <c r="IE8" s="233"/>
      <c r="IF8" s="233"/>
      <c r="IG8" s="233"/>
      <c r="IH8" s="233"/>
      <c r="II8" s="233"/>
      <c r="IJ8" s="233"/>
      <c r="IK8" s="233"/>
      <c r="IL8" s="233"/>
      <c r="IM8" s="233"/>
      <c r="IN8" s="233"/>
      <c r="IO8" s="233"/>
      <c r="IP8" s="233"/>
      <c r="IQ8" s="233"/>
      <c r="IR8" s="233"/>
      <c r="IS8" s="233"/>
      <c r="IT8" s="233"/>
      <c r="IU8" s="233"/>
      <c r="IV8" s="233"/>
    </row>
    <row r="9" spans="1:256">
      <c r="A9" s="238" t="s">
        <v>1302</v>
      </c>
      <c r="B9" s="166">
        <v>0</v>
      </c>
      <c r="C9" s="166">
        <f>IFERROR(VLOOKUP(A9,'[1]L08'!$B$7:$C$74,2,FALSE),0)</f>
        <v>0</v>
      </c>
      <c r="D9" s="239"/>
      <c r="E9" s="166"/>
      <c r="F9" s="235"/>
      <c r="G9" s="233"/>
      <c r="H9" s="233"/>
      <c r="I9" s="233"/>
      <c r="J9" s="233"/>
      <c r="K9" s="233"/>
      <c r="L9" s="233"/>
      <c r="M9" s="233"/>
      <c r="N9" s="233"/>
      <c r="O9" s="233"/>
      <c r="P9" s="233"/>
      <c r="Q9" s="233"/>
      <c r="R9" s="233"/>
      <c r="S9" s="233"/>
      <c r="T9" s="233"/>
      <c r="U9" s="233"/>
      <c r="V9" s="233"/>
      <c r="W9" s="233"/>
      <c r="X9" s="233"/>
      <c r="Y9" s="233"/>
      <c r="Z9" s="233"/>
      <c r="AA9" s="233"/>
      <c r="AB9" s="233"/>
      <c r="AC9" s="233"/>
      <c r="AD9" s="233"/>
      <c r="AE9" s="233"/>
      <c r="AF9" s="233"/>
      <c r="AG9" s="233"/>
      <c r="AH9" s="233"/>
      <c r="AI9" s="233"/>
      <c r="AJ9" s="233"/>
      <c r="AK9" s="233"/>
      <c r="AL9" s="233"/>
      <c r="AM9" s="233"/>
      <c r="AN9" s="233"/>
      <c r="AO9" s="233"/>
      <c r="AP9" s="233"/>
      <c r="AQ9" s="233"/>
      <c r="AR9" s="233"/>
      <c r="AS9" s="233"/>
      <c r="AT9" s="233"/>
      <c r="AU9" s="233"/>
      <c r="AV9" s="233"/>
      <c r="AW9" s="233"/>
      <c r="AX9" s="233"/>
      <c r="AY9" s="233"/>
      <c r="AZ9" s="233"/>
      <c r="BA9" s="233"/>
      <c r="BB9" s="233"/>
      <c r="BC9" s="233"/>
      <c r="BD9" s="233"/>
      <c r="BE9" s="233"/>
      <c r="BF9" s="233"/>
      <c r="BG9" s="233"/>
      <c r="BH9" s="233"/>
      <c r="BI9" s="233"/>
      <c r="BJ9" s="233"/>
      <c r="BK9" s="233"/>
      <c r="BL9" s="233"/>
      <c r="BM9" s="233"/>
      <c r="BN9" s="233"/>
      <c r="BO9" s="233"/>
      <c r="BP9" s="233"/>
      <c r="BQ9" s="233"/>
      <c r="BR9" s="233"/>
      <c r="BS9" s="233"/>
      <c r="BT9" s="233"/>
      <c r="BU9" s="233"/>
      <c r="BV9" s="233"/>
      <c r="BW9" s="233"/>
      <c r="BX9" s="233"/>
      <c r="BY9" s="233"/>
      <c r="BZ9" s="233"/>
      <c r="CA9" s="233"/>
      <c r="CB9" s="233"/>
      <c r="CC9" s="233"/>
      <c r="CD9" s="233"/>
      <c r="CE9" s="233"/>
      <c r="CF9" s="233"/>
      <c r="CG9" s="233"/>
      <c r="CH9" s="233"/>
      <c r="CI9" s="233"/>
      <c r="CJ9" s="233"/>
      <c r="CK9" s="233"/>
      <c r="CL9" s="233"/>
      <c r="CM9" s="233"/>
      <c r="CN9" s="233"/>
      <c r="CO9" s="233"/>
      <c r="CP9" s="233"/>
      <c r="CQ9" s="233"/>
      <c r="CR9" s="233"/>
      <c r="CS9" s="233"/>
      <c r="CT9" s="233"/>
      <c r="CU9" s="233"/>
      <c r="CV9" s="233"/>
      <c r="CW9" s="233"/>
      <c r="CX9" s="233"/>
      <c r="CY9" s="233"/>
      <c r="CZ9" s="233"/>
      <c r="DA9" s="233"/>
      <c r="DB9" s="233"/>
      <c r="DC9" s="233"/>
      <c r="DD9" s="233"/>
      <c r="DE9" s="233"/>
      <c r="DF9" s="233"/>
      <c r="DG9" s="233"/>
      <c r="DH9" s="233"/>
      <c r="DI9" s="233"/>
      <c r="DJ9" s="233"/>
      <c r="DK9" s="233"/>
      <c r="DL9" s="233"/>
      <c r="DM9" s="233"/>
      <c r="DN9" s="233"/>
      <c r="DO9" s="233"/>
      <c r="DP9" s="233"/>
      <c r="DQ9" s="233"/>
      <c r="DR9" s="233"/>
      <c r="DS9" s="233"/>
      <c r="DT9" s="233"/>
      <c r="DU9" s="233"/>
      <c r="DV9" s="233"/>
      <c r="DW9" s="233"/>
      <c r="DX9" s="233"/>
      <c r="DY9" s="233"/>
      <c r="DZ9" s="233"/>
      <c r="EA9" s="233"/>
      <c r="EB9" s="233"/>
      <c r="EC9" s="233"/>
      <c r="ED9" s="233"/>
      <c r="EE9" s="233"/>
      <c r="EF9" s="233"/>
      <c r="EG9" s="233"/>
      <c r="EH9" s="233"/>
      <c r="EI9" s="233"/>
      <c r="EJ9" s="233"/>
      <c r="EK9" s="233"/>
      <c r="EL9" s="233"/>
      <c r="EM9" s="233"/>
      <c r="EN9" s="233"/>
      <c r="EO9" s="233"/>
      <c r="EP9" s="233"/>
      <c r="EQ9" s="233"/>
      <c r="ER9" s="233"/>
      <c r="ES9" s="233"/>
      <c r="ET9" s="233"/>
      <c r="EU9" s="233"/>
      <c r="EV9" s="233"/>
      <c r="EW9" s="233"/>
      <c r="EX9" s="233"/>
      <c r="EY9" s="233"/>
      <c r="EZ9" s="233"/>
      <c r="FA9" s="233"/>
      <c r="FB9" s="233"/>
      <c r="FC9" s="233"/>
      <c r="FD9" s="233"/>
      <c r="FE9" s="233"/>
      <c r="FF9" s="233"/>
      <c r="FG9" s="233"/>
      <c r="FH9" s="233"/>
      <c r="FI9" s="233"/>
      <c r="FJ9" s="233"/>
      <c r="FK9" s="233"/>
      <c r="FL9" s="233"/>
      <c r="FM9" s="233"/>
      <c r="FN9" s="233"/>
      <c r="FO9" s="233"/>
      <c r="FP9" s="233"/>
      <c r="FQ9" s="233"/>
      <c r="FR9" s="233"/>
      <c r="FS9" s="233"/>
      <c r="FT9" s="233"/>
      <c r="FU9" s="233"/>
      <c r="FV9" s="233"/>
      <c r="FW9" s="233"/>
      <c r="FX9" s="233"/>
      <c r="FY9" s="233"/>
      <c r="FZ9" s="233"/>
      <c r="GA9" s="233"/>
      <c r="GB9" s="233"/>
      <c r="GC9" s="233"/>
      <c r="GD9" s="233"/>
      <c r="GE9" s="233"/>
      <c r="GF9" s="233"/>
      <c r="GG9" s="233"/>
      <c r="GH9" s="233"/>
      <c r="GI9" s="233"/>
      <c r="GJ9" s="233"/>
      <c r="GK9" s="233"/>
      <c r="GL9" s="233"/>
      <c r="GM9" s="233"/>
      <c r="GN9" s="233"/>
      <c r="GO9" s="233"/>
      <c r="GP9" s="233"/>
      <c r="GQ9" s="233"/>
      <c r="GR9" s="233"/>
      <c r="GS9" s="233"/>
      <c r="GT9" s="233"/>
      <c r="GU9" s="233"/>
      <c r="GV9" s="233"/>
      <c r="GW9" s="233"/>
      <c r="GX9" s="233"/>
      <c r="GY9" s="233"/>
      <c r="GZ9" s="233"/>
      <c r="HA9" s="233"/>
      <c r="HB9" s="233"/>
      <c r="HC9" s="233"/>
      <c r="HD9" s="233"/>
      <c r="HE9" s="233"/>
      <c r="HF9" s="233"/>
      <c r="HG9" s="233"/>
      <c r="HH9" s="233"/>
      <c r="HI9" s="233"/>
      <c r="HJ9" s="233"/>
      <c r="HK9" s="233"/>
      <c r="HL9" s="233"/>
      <c r="HM9" s="233"/>
      <c r="HN9" s="233"/>
      <c r="HO9" s="233"/>
      <c r="HP9" s="233"/>
      <c r="HQ9" s="233"/>
      <c r="HR9" s="233"/>
      <c r="HS9" s="233"/>
      <c r="HT9" s="233"/>
      <c r="HU9" s="233"/>
      <c r="HV9" s="233"/>
      <c r="HW9" s="233"/>
      <c r="HX9" s="233"/>
      <c r="HY9" s="233"/>
      <c r="HZ9" s="233"/>
      <c r="IA9" s="233"/>
      <c r="IB9" s="233"/>
      <c r="IC9" s="233"/>
      <c r="ID9" s="233"/>
      <c r="IE9" s="233"/>
      <c r="IF9" s="233"/>
      <c r="IG9" s="233"/>
      <c r="IH9" s="233"/>
      <c r="II9" s="233"/>
      <c r="IJ9" s="233"/>
      <c r="IK9" s="233"/>
      <c r="IL9" s="233"/>
      <c r="IM9" s="233"/>
      <c r="IN9" s="233"/>
      <c r="IO9" s="233"/>
      <c r="IP9" s="233"/>
      <c r="IQ9" s="233"/>
      <c r="IR9" s="233"/>
      <c r="IS9" s="233"/>
      <c r="IT9" s="233"/>
      <c r="IU9" s="233"/>
      <c r="IV9" s="233"/>
    </row>
    <row r="10" spans="1:256">
      <c r="A10" s="238" t="s">
        <v>1303</v>
      </c>
      <c r="B10" s="166">
        <v>0</v>
      </c>
      <c r="C10" s="166">
        <f>IFERROR(VLOOKUP(A10,'[1]L08'!$B$7:$C$74,2,FALSE),0)</f>
        <v>0</v>
      </c>
      <c r="D10" s="239"/>
      <c r="E10" s="166"/>
      <c r="F10" s="235"/>
      <c r="G10" s="233"/>
      <c r="H10" s="233"/>
      <c r="I10" s="233"/>
      <c r="J10" s="233"/>
      <c r="K10" s="233"/>
      <c r="L10" s="233"/>
      <c r="M10" s="233"/>
      <c r="N10" s="233"/>
      <c r="O10" s="233"/>
      <c r="P10" s="233"/>
      <c r="Q10" s="233"/>
      <c r="R10" s="233"/>
      <c r="S10" s="233"/>
      <c r="T10" s="233"/>
      <c r="U10" s="233"/>
      <c r="V10" s="233"/>
      <c r="W10" s="233"/>
      <c r="X10" s="233"/>
      <c r="Y10" s="233"/>
      <c r="Z10" s="233"/>
      <c r="AA10" s="233"/>
      <c r="AB10" s="233"/>
      <c r="AC10" s="233"/>
      <c r="AD10" s="233"/>
      <c r="AE10" s="233"/>
      <c r="AF10" s="233"/>
      <c r="AG10" s="233"/>
      <c r="AH10" s="233"/>
      <c r="AI10" s="233"/>
      <c r="AJ10" s="233"/>
      <c r="AK10" s="233"/>
      <c r="AL10" s="233"/>
      <c r="AM10" s="233"/>
      <c r="AN10" s="233"/>
      <c r="AO10" s="233"/>
      <c r="AP10" s="233"/>
      <c r="AQ10" s="233"/>
      <c r="AR10" s="233"/>
      <c r="AS10" s="233"/>
      <c r="AT10" s="233"/>
      <c r="AU10" s="233"/>
      <c r="AV10" s="233"/>
      <c r="AW10" s="233"/>
      <c r="AX10" s="233"/>
      <c r="AY10" s="233"/>
      <c r="AZ10" s="233"/>
      <c r="BA10" s="233"/>
      <c r="BB10" s="233"/>
      <c r="BC10" s="233"/>
      <c r="BD10" s="233"/>
      <c r="BE10" s="233"/>
      <c r="BF10" s="233"/>
      <c r="BG10" s="233"/>
      <c r="BH10" s="233"/>
      <c r="BI10" s="233"/>
      <c r="BJ10" s="233"/>
      <c r="BK10" s="233"/>
      <c r="BL10" s="233"/>
      <c r="BM10" s="233"/>
      <c r="BN10" s="233"/>
      <c r="BO10" s="233"/>
      <c r="BP10" s="233"/>
      <c r="BQ10" s="233"/>
      <c r="BR10" s="233"/>
      <c r="BS10" s="233"/>
      <c r="BT10" s="233"/>
      <c r="BU10" s="233"/>
      <c r="BV10" s="233"/>
      <c r="BW10" s="233"/>
      <c r="BX10" s="233"/>
      <c r="BY10" s="233"/>
      <c r="BZ10" s="233"/>
      <c r="CA10" s="233"/>
      <c r="CB10" s="233"/>
      <c r="CC10" s="233"/>
      <c r="CD10" s="233"/>
      <c r="CE10" s="233"/>
      <c r="CF10" s="233"/>
      <c r="CG10" s="233"/>
      <c r="CH10" s="233"/>
      <c r="CI10" s="233"/>
      <c r="CJ10" s="233"/>
      <c r="CK10" s="233"/>
      <c r="CL10" s="233"/>
      <c r="CM10" s="233"/>
      <c r="CN10" s="233"/>
      <c r="CO10" s="233"/>
      <c r="CP10" s="233"/>
      <c r="CQ10" s="233"/>
      <c r="CR10" s="233"/>
      <c r="CS10" s="233"/>
      <c r="CT10" s="233"/>
      <c r="CU10" s="233"/>
      <c r="CV10" s="233"/>
      <c r="CW10" s="233"/>
      <c r="CX10" s="233"/>
      <c r="CY10" s="233"/>
      <c r="CZ10" s="233"/>
      <c r="DA10" s="233"/>
      <c r="DB10" s="233"/>
      <c r="DC10" s="233"/>
      <c r="DD10" s="233"/>
      <c r="DE10" s="233"/>
      <c r="DF10" s="233"/>
      <c r="DG10" s="233"/>
      <c r="DH10" s="233"/>
      <c r="DI10" s="233"/>
      <c r="DJ10" s="233"/>
      <c r="DK10" s="233"/>
      <c r="DL10" s="233"/>
      <c r="DM10" s="233"/>
      <c r="DN10" s="233"/>
      <c r="DO10" s="233"/>
      <c r="DP10" s="233"/>
      <c r="DQ10" s="233"/>
      <c r="DR10" s="233"/>
      <c r="DS10" s="233"/>
      <c r="DT10" s="233"/>
      <c r="DU10" s="233"/>
      <c r="DV10" s="233"/>
      <c r="DW10" s="233"/>
      <c r="DX10" s="233"/>
      <c r="DY10" s="233"/>
      <c r="DZ10" s="233"/>
      <c r="EA10" s="233"/>
      <c r="EB10" s="233"/>
      <c r="EC10" s="233"/>
      <c r="ED10" s="233"/>
      <c r="EE10" s="233"/>
      <c r="EF10" s="233"/>
      <c r="EG10" s="233"/>
      <c r="EH10" s="233"/>
      <c r="EI10" s="233"/>
      <c r="EJ10" s="233"/>
      <c r="EK10" s="233"/>
      <c r="EL10" s="233"/>
      <c r="EM10" s="233"/>
      <c r="EN10" s="233"/>
      <c r="EO10" s="233"/>
      <c r="EP10" s="233"/>
      <c r="EQ10" s="233"/>
      <c r="ER10" s="233"/>
      <c r="ES10" s="233"/>
      <c r="ET10" s="233"/>
      <c r="EU10" s="233"/>
      <c r="EV10" s="233"/>
      <c r="EW10" s="233"/>
      <c r="EX10" s="233"/>
      <c r="EY10" s="233"/>
      <c r="EZ10" s="233"/>
      <c r="FA10" s="233"/>
      <c r="FB10" s="233"/>
      <c r="FC10" s="233"/>
      <c r="FD10" s="233"/>
      <c r="FE10" s="233"/>
      <c r="FF10" s="233"/>
      <c r="FG10" s="233"/>
      <c r="FH10" s="233"/>
      <c r="FI10" s="233"/>
      <c r="FJ10" s="233"/>
      <c r="FK10" s="233"/>
      <c r="FL10" s="233"/>
      <c r="FM10" s="233"/>
      <c r="FN10" s="233"/>
      <c r="FO10" s="233"/>
      <c r="FP10" s="233"/>
      <c r="FQ10" s="233"/>
      <c r="FR10" s="233"/>
      <c r="FS10" s="233"/>
      <c r="FT10" s="233"/>
      <c r="FU10" s="233"/>
      <c r="FV10" s="233"/>
      <c r="FW10" s="233"/>
      <c r="FX10" s="233"/>
      <c r="FY10" s="233"/>
      <c r="FZ10" s="233"/>
      <c r="GA10" s="233"/>
      <c r="GB10" s="233"/>
      <c r="GC10" s="233"/>
      <c r="GD10" s="233"/>
      <c r="GE10" s="233"/>
      <c r="GF10" s="233"/>
      <c r="GG10" s="233"/>
      <c r="GH10" s="233"/>
      <c r="GI10" s="233"/>
      <c r="GJ10" s="233"/>
      <c r="GK10" s="233"/>
      <c r="GL10" s="233"/>
      <c r="GM10" s="233"/>
      <c r="GN10" s="233"/>
      <c r="GO10" s="233"/>
      <c r="GP10" s="233"/>
      <c r="GQ10" s="233"/>
      <c r="GR10" s="233"/>
      <c r="GS10" s="233"/>
      <c r="GT10" s="233"/>
      <c r="GU10" s="233"/>
      <c r="GV10" s="233"/>
      <c r="GW10" s="233"/>
      <c r="GX10" s="233"/>
      <c r="GY10" s="233"/>
      <c r="GZ10" s="233"/>
      <c r="HA10" s="233"/>
      <c r="HB10" s="233"/>
      <c r="HC10" s="233"/>
      <c r="HD10" s="233"/>
      <c r="HE10" s="233"/>
      <c r="HF10" s="233"/>
      <c r="HG10" s="233"/>
      <c r="HH10" s="233"/>
      <c r="HI10" s="233"/>
      <c r="HJ10" s="233"/>
      <c r="HK10" s="233"/>
      <c r="HL10" s="233"/>
      <c r="HM10" s="233"/>
      <c r="HN10" s="233"/>
      <c r="HO10" s="233"/>
      <c r="HP10" s="233"/>
      <c r="HQ10" s="233"/>
      <c r="HR10" s="233"/>
      <c r="HS10" s="233"/>
      <c r="HT10" s="233"/>
      <c r="HU10" s="233"/>
      <c r="HV10" s="233"/>
      <c r="HW10" s="233"/>
      <c r="HX10" s="233"/>
      <c r="HY10" s="233"/>
      <c r="HZ10" s="233"/>
      <c r="IA10" s="233"/>
      <c r="IB10" s="233"/>
      <c r="IC10" s="233"/>
      <c r="ID10" s="233"/>
      <c r="IE10" s="233"/>
      <c r="IF10" s="233"/>
      <c r="IG10" s="233"/>
      <c r="IH10" s="233"/>
      <c r="II10" s="233"/>
      <c r="IJ10" s="233"/>
      <c r="IK10" s="233"/>
      <c r="IL10" s="233"/>
      <c r="IM10" s="233"/>
      <c r="IN10" s="233"/>
      <c r="IO10" s="233"/>
      <c r="IP10" s="233"/>
      <c r="IQ10" s="233"/>
      <c r="IR10" s="233"/>
      <c r="IS10" s="233"/>
      <c r="IT10" s="233"/>
      <c r="IU10" s="233"/>
      <c r="IV10" s="233"/>
    </row>
    <row r="11" spans="1:256">
      <c r="A11" s="238" t="s">
        <v>1304</v>
      </c>
      <c r="B11" s="166">
        <v>0</v>
      </c>
      <c r="C11" s="166">
        <f>IFERROR(VLOOKUP(A11,'[1]L08'!$B$7:$C$74,2,FALSE),0)</f>
        <v>0</v>
      </c>
      <c r="D11" s="239"/>
      <c r="E11" s="166"/>
      <c r="F11" s="235"/>
      <c r="G11" s="233"/>
      <c r="H11" s="233"/>
      <c r="I11" s="233"/>
      <c r="J11" s="233"/>
      <c r="K11" s="233"/>
      <c r="L11" s="233"/>
      <c r="M11" s="233"/>
      <c r="N11" s="233"/>
      <c r="O11" s="233"/>
      <c r="P11" s="233"/>
      <c r="Q11" s="233"/>
      <c r="R11" s="233"/>
      <c r="S11" s="233"/>
      <c r="T11" s="233"/>
      <c r="U11" s="233"/>
      <c r="V11" s="233"/>
      <c r="W11" s="233"/>
      <c r="X11" s="233"/>
      <c r="Y11" s="233"/>
      <c r="Z11" s="233"/>
      <c r="AA11" s="233"/>
      <c r="AB11" s="233"/>
      <c r="AC11" s="233"/>
      <c r="AD11" s="233"/>
      <c r="AE11" s="233"/>
      <c r="AF11" s="233"/>
      <c r="AG11" s="233"/>
      <c r="AH11" s="233"/>
      <c r="AI11" s="233"/>
      <c r="AJ11" s="233"/>
      <c r="AK11" s="233"/>
      <c r="AL11" s="233"/>
      <c r="AM11" s="233"/>
      <c r="AN11" s="233"/>
      <c r="AO11" s="233"/>
      <c r="AP11" s="233"/>
      <c r="AQ11" s="233"/>
      <c r="AR11" s="233"/>
      <c r="AS11" s="233"/>
      <c r="AT11" s="233"/>
      <c r="AU11" s="233"/>
      <c r="AV11" s="233"/>
      <c r="AW11" s="233"/>
      <c r="AX11" s="233"/>
      <c r="AY11" s="233"/>
      <c r="AZ11" s="233"/>
      <c r="BA11" s="233"/>
      <c r="BB11" s="233"/>
      <c r="BC11" s="233"/>
      <c r="BD11" s="233"/>
      <c r="BE11" s="233"/>
      <c r="BF11" s="233"/>
      <c r="BG11" s="233"/>
      <c r="BH11" s="233"/>
      <c r="BI11" s="233"/>
      <c r="BJ11" s="233"/>
      <c r="BK11" s="233"/>
      <c r="BL11" s="233"/>
      <c r="BM11" s="233"/>
      <c r="BN11" s="233"/>
      <c r="BO11" s="233"/>
      <c r="BP11" s="233"/>
      <c r="BQ11" s="233"/>
      <c r="BR11" s="233"/>
      <c r="BS11" s="233"/>
      <c r="BT11" s="233"/>
      <c r="BU11" s="233"/>
      <c r="BV11" s="233"/>
      <c r="BW11" s="233"/>
      <c r="BX11" s="233"/>
      <c r="BY11" s="233"/>
      <c r="BZ11" s="233"/>
      <c r="CA11" s="233"/>
      <c r="CB11" s="233"/>
      <c r="CC11" s="233"/>
      <c r="CD11" s="233"/>
      <c r="CE11" s="233"/>
      <c r="CF11" s="233"/>
      <c r="CG11" s="233"/>
      <c r="CH11" s="233"/>
      <c r="CI11" s="233"/>
      <c r="CJ11" s="233"/>
      <c r="CK11" s="233"/>
      <c r="CL11" s="233"/>
      <c r="CM11" s="233"/>
      <c r="CN11" s="233"/>
      <c r="CO11" s="233"/>
      <c r="CP11" s="233"/>
      <c r="CQ11" s="233"/>
      <c r="CR11" s="233"/>
      <c r="CS11" s="233"/>
      <c r="CT11" s="233"/>
      <c r="CU11" s="233"/>
      <c r="CV11" s="233"/>
      <c r="CW11" s="233"/>
      <c r="CX11" s="233"/>
      <c r="CY11" s="233"/>
      <c r="CZ11" s="233"/>
      <c r="DA11" s="233"/>
      <c r="DB11" s="233"/>
      <c r="DC11" s="233"/>
      <c r="DD11" s="233"/>
      <c r="DE11" s="233"/>
      <c r="DF11" s="233"/>
      <c r="DG11" s="233"/>
      <c r="DH11" s="233"/>
      <c r="DI11" s="233"/>
      <c r="DJ11" s="233"/>
      <c r="DK11" s="233"/>
      <c r="DL11" s="233"/>
      <c r="DM11" s="233"/>
      <c r="DN11" s="233"/>
      <c r="DO11" s="233"/>
      <c r="DP11" s="233"/>
      <c r="DQ11" s="233"/>
      <c r="DR11" s="233"/>
      <c r="DS11" s="233"/>
      <c r="DT11" s="233"/>
      <c r="DU11" s="233"/>
      <c r="DV11" s="233"/>
      <c r="DW11" s="233"/>
      <c r="DX11" s="233"/>
      <c r="DY11" s="233"/>
      <c r="DZ11" s="233"/>
      <c r="EA11" s="233"/>
      <c r="EB11" s="233"/>
      <c r="EC11" s="233"/>
      <c r="ED11" s="233"/>
      <c r="EE11" s="233"/>
      <c r="EF11" s="233"/>
      <c r="EG11" s="233"/>
      <c r="EH11" s="233"/>
      <c r="EI11" s="233"/>
      <c r="EJ11" s="233"/>
      <c r="EK11" s="233"/>
      <c r="EL11" s="233"/>
      <c r="EM11" s="233"/>
      <c r="EN11" s="233"/>
      <c r="EO11" s="233"/>
      <c r="EP11" s="233"/>
      <c r="EQ11" s="233"/>
      <c r="ER11" s="233"/>
      <c r="ES11" s="233"/>
      <c r="ET11" s="233"/>
      <c r="EU11" s="233"/>
      <c r="EV11" s="233"/>
      <c r="EW11" s="233"/>
      <c r="EX11" s="233"/>
      <c r="EY11" s="233"/>
      <c r="EZ11" s="233"/>
      <c r="FA11" s="233"/>
      <c r="FB11" s="233"/>
      <c r="FC11" s="233"/>
      <c r="FD11" s="233"/>
      <c r="FE11" s="233"/>
      <c r="FF11" s="233"/>
      <c r="FG11" s="233"/>
      <c r="FH11" s="233"/>
      <c r="FI11" s="233"/>
      <c r="FJ11" s="233"/>
      <c r="FK11" s="233"/>
      <c r="FL11" s="233"/>
      <c r="FM11" s="233"/>
      <c r="FN11" s="233"/>
      <c r="FO11" s="233"/>
      <c r="FP11" s="233"/>
      <c r="FQ11" s="233"/>
      <c r="FR11" s="233"/>
      <c r="FS11" s="233"/>
      <c r="FT11" s="233"/>
      <c r="FU11" s="233"/>
      <c r="FV11" s="233"/>
      <c r="FW11" s="233"/>
      <c r="FX11" s="233"/>
      <c r="FY11" s="233"/>
      <c r="FZ11" s="233"/>
      <c r="GA11" s="233"/>
      <c r="GB11" s="233"/>
      <c r="GC11" s="233"/>
      <c r="GD11" s="233"/>
      <c r="GE11" s="233"/>
      <c r="GF11" s="233"/>
      <c r="GG11" s="233"/>
      <c r="GH11" s="233"/>
      <c r="GI11" s="233"/>
      <c r="GJ11" s="233"/>
      <c r="GK11" s="233"/>
      <c r="GL11" s="233"/>
      <c r="GM11" s="233"/>
      <c r="GN11" s="233"/>
      <c r="GO11" s="233"/>
      <c r="GP11" s="233"/>
      <c r="GQ11" s="233"/>
      <c r="GR11" s="233"/>
      <c r="GS11" s="233"/>
      <c r="GT11" s="233"/>
      <c r="GU11" s="233"/>
      <c r="GV11" s="233"/>
      <c r="GW11" s="233"/>
      <c r="GX11" s="233"/>
      <c r="GY11" s="233"/>
      <c r="GZ11" s="233"/>
      <c r="HA11" s="233"/>
      <c r="HB11" s="233"/>
      <c r="HC11" s="233"/>
      <c r="HD11" s="233"/>
      <c r="HE11" s="233"/>
      <c r="HF11" s="233"/>
      <c r="HG11" s="233"/>
      <c r="HH11" s="233"/>
      <c r="HI11" s="233"/>
      <c r="HJ11" s="233"/>
      <c r="HK11" s="233"/>
      <c r="HL11" s="233"/>
      <c r="HM11" s="233"/>
      <c r="HN11" s="233"/>
      <c r="HO11" s="233"/>
      <c r="HP11" s="233"/>
      <c r="HQ11" s="233"/>
      <c r="HR11" s="233"/>
      <c r="HS11" s="233"/>
      <c r="HT11" s="233"/>
      <c r="HU11" s="233"/>
      <c r="HV11" s="233"/>
      <c r="HW11" s="233"/>
      <c r="HX11" s="233"/>
      <c r="HY11" s="233"/>
      <c r="HZ11" s="233"/>
      <c r="IA11" s="233"/>
      <c r="IB11" s="233"/>
      <c r="IC11" s="233"/>
      <c r="ID11" s="233"/>
      <c r="IE11" s="233"/>
      <c r="IF11" s="233"/>
      <c r="IG11" s="233"/>
      <c r="IH11" s="233"/>
      <c r="II11" s="233"/>
      <c r="IJ11" s="233"/>
      <c r="IK11" s="233"/>
      <c r="IL11" s="233"/>
      <c r="IM11" s="233"/>
      <c r="IN11" s="233"/>
      <c r="IO11" s="233"/>
      <c r="IP11" s="233"/>
      <c r="IQ11" s="233"/>
      <c r="IR11" s="233"/>
      <c r="IS11" s="233"/>
      <c r="IT11" s="233"/>
      <c r="IU11" s="233"/>
      <c r="IV11" s="233"/>
    </row>
    <row r="12" spans="1:256">
      <c r="A12" s="238" t="s">
        <v>1305</v>
      </c>
      <c r="B12" s="166">
        <v>0</v>
      </c>
      <c r="C12" s="166">
        <f>IFERROR(VLOOKUP(A12,'[1]L08'!$B$7:$C$74,2,FALSE),0)</f>
        <v>0</v>
      </c>
      <c r="D12" s="239"/>
      <c r="E12" s="166"/>
      <c r="F12" s="235"/>
      <c r="G12" s="233"/>
      <c r="H12" s="233"/>
      <c r="I12" s="233"/>
      <c r="J12" s="233"/>
      <c r="K12" s="233"/>
      <c r="L12" s="233"/>
      <c r="M12" s="233"/>
      <c r="N12" s="233"/>
      <c r="O12" s="233"/>
      <c r="P12" s="233"/>
      <c r="Q12" s="233"/>
      <c r="R12" s="233"/>
      <c r="S12" s="233"/>
      <c r="T12" s="233"/>
      <c r="U12" s="233"/>
      <c r="V12" s="233"/>
      <c r="W12" s="233"/>
      <c r="X12" s="233"/>
      <c r="Y12" s="233"/>
      <c r="Z12" s="233"/>
      <c r="AA12" s="233"/>
      <c r="AB12" s="233"/>
      <c r="AC12" s="233"/>
      <c r="AD12" s="233"/>
      <c r="AE12" s="233"/>
      <c r="AF12" s="233"/>
      <c r="AG12" s="233"/>
      <c r="AH12" s="233"/>
      <c r="AI12" s="233"/>
      <c r="AJ12" s="233"/>
      <c r="AK12" s="233"/>
      <c r="AL12" s="233"/>
      <c r="AM12" s="233"/>
      <c r="AN12" s="233"/>
      <c r="AO12" s="233"/>
      <c r="AP12" s="233"/>
      <c r="AQ12" s="233"/>
      <c r="AR12" s="233"/>
      <c r="AS12" s="233"/>
      <c r="AT12" s="233"/>
      <c r="AU12" s="233"/>
      <c r="AV12" s="233"/>
      <c r="AW12" s="233"/>
      <c r="AX12" s="233"/>
      <c r="AY12" s="233"/>
      <c r="AZ12" s="233"/>
      <c r="BA12" s="233"/>
      <c r="BB12" s="233"/>
      <c r="BC12" s="233"/>
      <c r="BD12" s="233"/>
      <c r="BE12" s="233"/>
      <c r="BF12" s="233"/>
      <c r="BG12" s="233"/>
      <c r="BH12" s="233"/>
      <c r="BI12" s="233"/>
      <c r="BJ12" s="233"/>
      <c r="BK12" s="233"/>
      <c r="BL12" s="233"/>
      <c r="BM12" s="233"/>
      <c r="BN12" s="233"/>
      <c r="BO12" s="233"/>
      <c r="BP12" s="233"/>
      <c r="BQ12" s="233"/>
      <c r="BR12" s="233"/>
      <c r="BS12" s="233"/>
      <c r="BT12" s="233"/>
      <c r="BU12" s="233"/>
      <c r="BV12" s="233"/>
      <c r="BW12" s="233"/>
      <c r="BX12" s="233"/>
      <c r="BY12" s="233"/>
      <c r="BZ12" s="233"/>
      <c r="CA12" s="233"/>
      <c r="CB12" s="233"/>
      <c r="CC12" s="233"/>
      <c r="CD12" s="233"/>
      <c r="CE12" s="233"/>
      <c r="CF12" s="233"/>
      <c r="CG12" s="233"/>
      <c r="CH12" s="233"/>
      <c r="CI12" s="233"/>
      <c r="CJ12" s="233"/>
      <c r="CK12" s="233"/>
      <c r="CL12" s="233"/>
      <c r="CM12" s="233"/>
      <c r="CN12" s="233"/>
      <c r="CO12" s="233"/>
      <c r="CP12" s="233"/>
      <c r="CQ12" s="233"/>
      <c r="CR12" s="233"/>
      <c r="CS12" s="233"/>
      <c r="CT12" s="233"/>
      <c r="CU12" s="233"/>
      <c r="CV12" s="233"/>
      <c r="CW12" s="233"/>
      <c r="CX12" s="233"/>
      <c r="CY12" s="233"/>
      <c r="CZ12" s="233"/>
      <c r="DA12" s="233"/>
      <c r="DB12" s="233"/>
      <c r="DC12" s="233"/>
      <c r="DD12" s="233"/>
      <c r="DE12" s="233"/>
      <c r="DF12" s="233"/>
      <c r="DG12" s="233"/>
      <c r="DH12" s="233"/>
      <c r="DI12" s="233"/>
      <c r="DJ12" s="233"/>
      <c r="DK12" s="233"/>
      <c r="DL12" s="233"/>
      <c r="DM12" s="233"/>
      <c r="DN12" s="233"/>
      <c r="DO12" s="233"/>
      <c r="DP12" s="233"/>
      <c r="DQ12" s="233"/>
      <c r="DR12" s="233"/>
      <c r="DS12" s="233"/>
      <c r="DT12" s="233"/>
      <c r="DU12" s="233"/>
      <c r="DV12" s="233"/>
      <c r="DW12" s="233"/>
      <c r="DX12" s="233"/>
      <c r="DY12" s="233"/>
      <c r="DZ12" s="233"/>
      <c r="EA12" s="233"/>
      <c r="EB12" s="233"/>
      <c r="EC12" s="233"/>
      <c r="ED12" s="233"/>
      <c r="EE12" s="233"/>
      <c r="EF12" s="233"/>
      <c r="EG12" s="233"/>
      <c r="EH12" s="233"/>
      <c r="EI12" s="233"/>
      <c r="EJ12" s="233"/>
      <c r="EK12" s="233"/>
      <c r="EL12" s="233"/>
      <c r="EM12" s="233"/>
      <c r="EN12" s="233"/>
      <c r="EO12" s="233"/>
      <c r="EP12" s="233"/>
      <c r="EQ12" s="233"/>
      <c r="ER12" s="233"/>
      <c r="ES12" s="233"/>
      <c r="ET12" s="233"/>
      <c r="EU12" s="233"/>
      <c r="EV12" s="233"/>
      <c r="EW12" s="233"/>
      <c r="EX12" s="233"/>
      <c r="EY12" s="233"/>
      <c r="EZ12" s="233"/>
      <c r="FA12" s="233"/>
      <c r="FB12" s="233"/>
      <c r="FC12" s="233"/>
      <c r="FD12" s="233"/>
      <c r="FE12" s="233"/>
      <c r="FF12" s="233"/>
      <c r="FG12" s="233"/>
      <c r="FH12" s="233"/>
      <c r="FI12" s="233"/>
      <c r="FJ12" s="233"/>
      <c r="FK12" s="233"/>
      <c r="FL12" s="233"/>
      <c r="FM12" s="233"/>
      <c r="FN12" s="233"/>
      <c r="FO12" s="233"/>
      <c r="FP12" s="233"/>
      <c r="FQ12" s="233"/>
      <c r="FR12" s="233"/>
      <c r="FS12" s="233"/>
      <c r="FT12" s="233"/>
      <c r="FU12" s="233"/>
      <c r="FV12" s="233"/>
      <c r="FW12" s="233"/>
      <c r="FX12" s="233"/>
      <c r="FY12" s="233"/>
      <c r="FZ12" s="233"/>
      <c r="GA12" s="233"/>
      <c r="GB12" s="233"/>
      <c r="GC12" s="233"/>
      <c r="GD12" s="233"/>
      <c r="GE12" s="233"/>
      <c r="GF12" s="233"/>
      <c r="GG12" s="233"/>
      <c r="GH12" s="233"/>
      <c r="GI12" s="233"/>
      <c r="GJ12" s="233"/>
      <c r="GK12" s="233"/>
      <c r="GL12" s="233"/>
      <c r="GM12" s="233"/>
      <c r="GN12" s="233"/>
      <c r="GO12" s="233"/>
      <c r="GP12" s="233"/>
      <c r="GQ12" s="233"/>
      <c r="GR12" s="233"/>
      <c r="GS12" s="233"/>
      <c r="GT12" s="233"/>
      <c r="GU12" s="233"/>
      <c r="GV12" s="233"/>
      <c r="GW12" s="233"/>
      <c r="GX12" s="233"/>
      <c r="GY12" s="233"/>
      <c r="GZ12" s="233"/>
      <c r="HA12" s="233"/>
      <c r="HB12" s="233"/>
      <c r="HC12" s="233"/>
      <c r="HD12" s="233"/>
      <c r="HE12" s="233"/>
      <c r="HF12" s="233"/>
      <c r="HG12" s="233"/>
      <c r="HH12" s="233"/>
      <c r="HI12" s="233"/>
      <c r="HJ12" s="233"/>
      <c r="HK12" s="233"/>
      <c r="HL12" s="233"/>
      <c r="HM12" s="233"/>
      <c r="HN12" s="233"/>
      <c r="HO12" s="233"/>
      <c r="HP12" s="233"/>
      <c r="HQ12" s="233"/>
      <c r="HR12" s="233"/>
      <c r="HS12" s="233"/>
      <c r="HT12" s="233"/>
      <c r="HU12" s="233"/>
      <c r="HV12" s="233"/>
      <c r="HW12" s="233"/>
      <c r="HX12" s="233"/>
      <c r="HY12" s="233"/>
      <c r="HZ12" s="233"/>
      <c r="IA12" s="233"/>
      <c r="IB12" s="233"/>
      <c r="IC12" s="233"/>
      <c r="ID12" s="233"/>
      <c r="IE12" s="233"/>
      <c r="IF12" s="233"/>
      <c r="IG12" s="233"/>
      <c r="IH12" s="233"/>
      <c r="II12" s="233"/>
      <c r="IJ12" s="233"/>
      <c r="IK12" s="233"/>
      <c r="IL12" s="233"/>
      <c r="IM12" s="233"/>
      <c r="IN12" s="233"/>
      <c r="IO12" s="233"/>
      <c r="IP12" s="233"/>
      <c r="IQ12" s="233"/>
      <c r="IR12" s="233"/>
      <c r="IS12" s="233"/>
      <c r="IT12" s="233"/>
      <c r="IU12" s="233"/>
      <c r="IV12" s="233"/>
    </row>
    <row r="13" spans="1:256">
      <c r="A13" s="238" t="s">
        <v>1306</v>
      </c>
      <c r="B13" s="166">
        <v>1050</v>
      </c>
      <c r="C13" s="166">
        <v>2738</v>
      </c>
      <c r="D13" s="239">
        <f>C13/B13*100</f>
        <v>260.761904761905</v>
      </c>
      <c r="E13" s="166">
        <v>154</v>
      </c>
      <c r="F13" s="239">
        <f>C13/E13*100</f>
        <v>1777.92207792208</v>
      </c>
      <c r="G13" s="233"/>
      <c r="H13" s="233"/>
      <c r="I13" s="233"/>
      <c r="J13" s="233"/>
      <c r="K13" s="233"/>
      <c r="L13" s="233"/>
      <c r="M13" s="233"/>
      <c r="N13" s="233"/>
      <c r="O13" s="233"/>
      <c r="P13" s="233"/>
      <c r="Q13" s="233"/>
      <c r="R13" s="233"/>
      <c r="S13" s="233"/>
      <c r="T13" s="233"/>
      <c r="U13" s="233"/>
      <c r="V13" s="233"/>
      <c r="W13" s="233"/>
      <c r="X13" s="233"/>
      <c r="Y13" s="233"/>
      <c r="Z13" s="233"/>
      <c r="AA13" s="233"/>
      <c r="AB13" s="233"/>
      <c r="AC13" s="233"/>
      <c r="AD13" s="233"/>
      <c r="AE13" s="233"/>
      <c r="AF13" s="233"/>
      <c r="AG13" s="233"/>
      <c r="AH13" s="233"/>
      <c r="AI13" s="233"/>
      <c r="AJ13" s="233"/>
      <c r="AK13" s="233"/>
      <c r="AL13" s="233"/>
      <c r="AM13" s="233"/>
      <c r="AN13" s="233"/>
      <c r="AO13" s="233"/>
      <c r="AP13" s="233"/>
      <c r="AQ13" s="233"/>
      <c r="AR13" s="233"/>
      <c r="AS13" s="233"/>
      <c r="AT13" s="233"/>
      <c r="AU13" s="233"/>
      <c r="AV13" s="233"/>
      <c r="AW13" s="233"/>
      <c r="AX13" s="233"/>
      <c r="AY13" s="233"/>
      <c r="AZ13" s="233"/>
      <c r="BA13" s="233"/>
      <c r="BB13" s="233"/>
      <c r="BC13" s="233"/>
      <c r="BD13" s="233"/>
      <c r="BE13" s="233"/>
      <c r="BF13" s="233"/>
      <c r="BG13" s="233"/>
      <c r="BH13" s="233"/>
      <c r="BI13" s="233"/>
      <c r="BJ13" s="233"/>
      <c r="BK13" s="233"/>
      <c r="BL13" s="233"/>
      <c r="BM13" s="233"/>
      <c r="BN13" s="233"/>
      <c r="BO13" s="233"/>
      <c r="BP13" s="233"/>
      <c r="BQ13" s="233"/>
      <c r="BR13" s="233"/>
      <c r="BS13" s="233"/>
      <c r="BT13" s="233"/>
      <c r="BU13" s="233"/>
      <c r="BV13" s="233"/>
      <c r="BW13" s="233"/>
      <c r="BX13" s="233"/>
      <c r="BY13" s="233"/>
      <c r="BZ13" s="233"/>
      <c r="CA13" s="233"/>
      <c r="CB13" s="233"/>
      <c r="CC13" s="233"/>
      <c r="CD13" s="233"/>
      <c r="CE13" s="233"/>
      <c r="CF13" s="233"/>
      <c r="CG13" s="233"/>
      <c r="CH13" s="233"/>
      <c r="CI13" s="233"/>
      <c r="CJ13" s="233"/>
      <c r="CK13" s="233"/>
      <c r="CL13" s="233"/>
      <c r="CM13" s="233"/>
      <c r="CN13" s="233"/>
      <c r="CO13" s="233"/>
      <c r="CP13" s="233"/>
      <c r="CQ13" s="233"/>
      <c r="CR13" s="233"/>
      <c r="CS13" s="233"/>
      <c r="CT13" s="233"/>
      <c r="CU13" s="233"/>
      <c r="CV13" s="233"/>
      <c r="CW13" s="233"/>
      <c r="CX13" s="233"/>
      <c r="CY13" s="233"/>
      <c r="CZ13" s="233"/>
      <c r="DA13" s="233"/>
      <c r="DB13" s="233"/>
      <c r="DC13" s="233"/>
      <c r="DD13" s="233"/>
      <c r="DE13" s="233"/>
      <c r="DF13" s="233"/>
      <c r="DG13" s="233"/>
      <c r="DH13" s="233"/>
      <c r="DI13" s="233"/>
      <c r="DJ13" s="233"/>
      <c r="DK13" s="233"/>
      <c r="DL13" s="233"/>
      <c r="DM13" s="233"/>
      <c r="DN13" s="233"/>
      <c r="DO13" s="233"/>
      <c r="DP13" s="233"/>
      <c r="DQ13" s="233"/>
      <c r="DR13" s="233"/>
      <c r="DS13" s="233"/>
      <c r="DT13" s="233"/>
      <c r="DU13" s="233"/>
      <c r="DV13" s="233"/>
      <c r="DW13" s="233"/>
      <c r="DX13" s="233"/>
      <c r="DY13" s="233"/>
      <c r="DZ13" s="233"/>
      <c r="EA13" s="233"/>
      <c r="EB13" s="233"/>
      <c r="EC13" s="233"/>
      <c r="ED13" s="233"/>
      <c r="EE13" s="233"/>
      <c r="EF13" s="233"/>
      <c r="EG13" s="233"/>
      <c r="EH13" s="233"/>
      <c r="EI13" s="233"/>
      <c r="EJ13" s="233"/>
      <c r="EK13" s="233"/>
      <c r="EL13" s="233"/>
      <c r="EM13" s="233"/>
      <c r="EN13" s="233"/>
      <c r="EO13" s="233"/>
      <c r="EP13" s="233"/>
      <c r="EQ13" s="233"/>
      <c r="ER13" s="233"/>
      <c r="ES13" s="233"/>
      <c r="ET13" s="233"/>
      <c r="EU13" s="233"/>
      <c r="EV13" s="233"/>
      <c r="EW13" s="233"/>
      <c r="EX13" s="233"/>
      <c r="EY13" s="233"/>
      <c r="EZ13" s="233"/>
      <c r="FA13" s="233"/>
      <c r="FB13" s="233"/>
      <c r="FC13" s="233"/>
      <c r="FD13" s="233"/>
      <c r="FE13" s="233"/>
      <c r="FF13" s="233"/>
      <c r="FG13" s="233"/>
      <c r="FH13" s="233"/>
      <c r="FI13" s="233"/>
      <c r="FJ13" s="233"/>
      <c r="FK13" s="233"/>
      <c r="FL13" s="233"/>
      <c r="FM13" s="233"/>
      <c r="FN13" s="233"/>
      <c r="FO13" s="233"/>
      <c r="FP13" s="233"/>
      <c r="FQ13" s="233"/>
      <c r="FR13" s="233"/>
      <c r="FS13" s="233"/>
      <c r="FT13" s="233"/>
      <c r="FU13" s="233"/>
      <c r="FV13" s="233"/>
      <c r="FW13" s="233"/>
      <c r="FX13" s="233"/>
      <c r="FY13" s="233"/>
      <c r="FZ13" s="233"/>
      <c r="GA13" s="233"/>
      <c r="GB13" s="233"/>
      <c r="GC13" s="233"/>
      <c r="GD13" s="233"/>
      <c r="GE13" s="233"/>
      <c r="GF13" s="233"/>
      <c r="GG13" s="233"/>
      <c r="GH13" s="233"/>
      <c r="GI13" s="233"/>
      <c r="GJ13" s="233"/>
      <c r="GK13" s="233"/>
      <c r="GL13" s="233"/>
      <c r="GM13" s="233"/>
      <c r="GN13" s="233"/>
      <c r="GO13" s="233"/>
      <c r="GP13" s="233"/>
      <c r="GQ13" s="233"/>
      <c r="GR13" s="233"/>
      <c r="GS13" s="233"/>
      <c r="GT13" s="233"/>
      <c r="GU13" s="233"/>
      <c r="GV13" s="233"/>
      <c r="GW13" s="233"/>
      <c r="GX13" s="233"/>
      <c r="GY13" s="233"/>
      <c r="GZ13" s="233"/>
      <c r="HA13" s="233"/>
      <c r="HB13" s="233"/>
      <c r="HC13" s="233"/>
      <c r="HD13" s="233"/>
      <c r="HE13" s="233"/>
      <c r="HF13" s="233"/>
      <c r="HG13" s="233"/>
      <c r="HH13" s="233"/>
      <c r="HI13" s="233"/>
      <c r="HJ13" s="233"/>
      <c r="HK13" s="233"/>
      <c r="HL13" s="233"/>
      <c r="HM13" s="233"/>
      <c r="HN13" s="233"/>
      <c r="HO13" s="233"/>
      <c r="HP13" s="233"/>
      <c r="HQ13" s="233"/>
      <c r="HR13" s="233"/>
      <c r="HS13" s="233"/>
      <c r="HT13" s="233"/>
      <c r="HU13" s="233"/>
      <c r="HV13" s="233"/>
      <c r="HW13" s="233"/>
      <c r="HX13" s="233"/>
      <c r="HY13" s="233"/>
      <c r="HZ13" s="233"/>
      <c r="IA13" s="233"/>
      <c r="IB13" s="233"/>
      <c r="IC13" s="233"/>
      <c r="ID13" s="233"/>
      <c r="IE13" s="233"/>
      <c r="IF13" s="233"/>
      <c r="IG13" s="233"/>
      <c r="IH13" s="233"/>
      <c r="II13" s="233"/>
      <c r="IJ13" s="233"/>
      <c r="IK13" s="233"/>
      <c r="IL13" s="233"/>
      <c r="IM13" s="233"/>
      <c r="IN13" s="233"/>
      <c r="IO13" s="233"/>
      <c r="IP13" s="233"/>
      <c r="IQ13" s="233"/>
      <c r="IR13" s="233"/>
      <c r="IS13" s="233"/>
      <c r="IT13" s="233"/>
      <c r="IU13" s="233"/>
      <c r="IV13" s="233"/>
    </row>
    <row r="14" spans="1:256">
      <c r="A14" s="238" t="s">
        <v>1307</v>
      </c>
      <c r="B14" s="166">
        <v>1500</v>
      </c>
      <c r="C14" s="166">
        <v>229</v>
      </c>
      <c r="D14" s="239">
        <f>C14/B14*100</f>
        <v>15.2666666666667</v>
      </c>
      <c r="E14" s="166">
        <v>50</v>
      </c>
      <c r="F14" s="239">
        <f>C14/E14*100</f>
        <v>458</v>
      </c>
      <c r="G14" s="233"/>
      <c r="H14" s="233"/>
      <c r="I14" s="233"/>
      <c r="J14" s="233"/>
      <c r="K14" s="233"/>
      <c r="L14" s="233"/>
      <c r="M14" s="233"/>
      <c r="N14" s="233"/>
      <c r="O14" s="233"/>
      <c r="P14" s="233"/>
      <c r="Q14" s="233"/>
      <c r="R14" s="233"/>
      <c r="S14" s="233"/>
      <c r="T14" s="233"/>
      <c r="U14" s="233"/>
      <c r="V14" s="233"/>
      <c r="W14" s="233"/>
      <c r="X14" s="233"/>
      <c r="Y14" s="233"/>
      <c r="Z14" s="233"/>
      <c r="AA14" s="233"/>
      <c r="AB14" s="233"/>
      <c r="AC14" s="233"/>
      <c r="AD14" s="233"/>
      <c r="AE14" s="233"/>
      <c r="AF14" s="233"/>
      <c r="AG14" s="233"/>
      <c r="AH14" s="233"/>
      <c r="AI14" s="233"/>
      <c r="AJ14" s="233"/>
      <c r="AK14" s="233"/>
      <c r="AL14" s="233"/>
      <c r="AM14" s="233"/>
      <c r="AN14" s="233"/>
      <c r="AO14" s="233"/>
      <c r="AP14" s="233"/>
      <c r="AQ14" s="233"/>
      <c r="AR14" s="233"/>
      <c r="AS14" s="233"/>
      <c r="AT14" s="233"/>
      <c r="AU14" s="233"/>
      <c r="AV14" s="233"/>
      <c r="AW14" s="233"/>
      <c r="AX14" s="233"/>
      <c r="AY14" s="233"/>
      <c r="AZ14" s="233"/>
      <c r="BA14" s="233"/>
      <c r="BB14" s="233"/>
      <c r="BC14" s="233"/>
      <c r="BD14" s="233"/>
      <c r="BE14" s="233"/>
      <c r="BF14" s="233"/>
      <c r="BG14" s="233"/>
      <c r="BH14" s="233"/>
      <c r="BI14" s="233"/>
      <c r="BJ14" s="233"/>
      <c r="BK14" s="233"/>
      <c r="BL14" s="233"/>
      <c r="BM14" s="233"/>
      <c r="BN14" s="233"/>
      <c r="BO14" s="233"/>
      <c r="BP14" s="233"/>
      <c r="BQ14" s="233"/>
      <c r="BR14" s="233"/>
      <c r="BS14" s="233"/>
      <c r="BT14" s="233"/>
      <c r="BU14" s="233"/>
      <c r="BV14" s="233"/>
      <c r="BW14" s="233"/>
      <c r="BX14" s="233"/>
      <c r="BY14" s="233"/>
      <c r="BZ14" s="233"/>
      <c r="CA14" s="233"/>
      <c r="CB14" s="233"/>
      <c r="CC14" s="233"/>
      <c r="CD14" s="233"/>
      <c r="CE14" s="233"/>
      <c r="CF14" s="233"/>
      <c r="CG14" s="233"/>
      <c r="CH14" s="233"/>
      <c r="CI14" s="233"/>
      <c r="CJ14" s="233"/>
      <c r="CK14" s="233"/>
      <c r="CL14" s="233"/>
      <c r="CM14" s="233"/>
      <c r="CN14" s="233"/>
      <c r="CO14" s="233"/>
      <c r="CP14" s="233"/>
      <c r="CQ14" s="233"/>
      <c r="CR14" s="233"/>
      <c r="CS14" s="233"/>
      <c r="CT14" s="233"/>
      <c r="CU14" s="233"/>
      <c r="CV14" s="233"/>
      <c r="CW14" s="233"/>
      <c r="CX14" s="233"/>
      <c r="CY14" s="233"/>
      <c r="CZ14" s="233"/>
      <c r="DA14" s="233"/>
      <c r="DB14" s="233"/>
      <c r="DC14" s="233"/>
      <c r="DD14" s="233"/>
      <c r="DE14" s="233"/>
      <c r="DF14" s="233"/>
      <c r="DG14" s="233"/>
      <c r="DH14" s="233"/>
      <c r="DI14" s="233"/>
      <c r="DJ14" s="233"/>
      <c r="DK14" s="233"/>
      <c r="DL14" s="233"/>
      <c r="DM14" s="233"/>
      <c r="DN14" s="233"/>
      <c r="DO14" s="233"/>
      <c r="DP14" s="233"/>
      <c r="DQ14" s="233"/>
      <c r="DR14" s="233"/>
      <c r="DS14" s="233"/>
      <c r="DT14" s="233"/>
      <c r="DU14" s="233"/>
      <c r="DV14" s="233"/>
      <c r="DW14" s="233"/>
      <c r="DX14" s="233"/>
      <c r="DY14" s="233"/>
      <c r="DZ14" s="233"/>
      <c r="EA14" s="233"/>
      <c r="EB14" s="233"/>
      <c r="EC14" s="233"/>
      <c r="ED14" s="233"/>
      <c r="EE14" s="233"/>
      <c r="EF14" s="233"/>
      <c r="EG14" s="233"/>
      <c r="EH14" s="233"/>
      <c r="EI14" s="233"/>
      <c r="EJ14" s="233"/>
      <c r="EK14" s="233"/>
      <c r="EL14" s="233"/>
      <c r="EM14" s="233"/>
      <c r="EN14" s="233"/>
      <c r="EO14" s="233"/>
      <c r="EP14" s="233"/>
      <c r="EQ14" s="233"/>
      <c r="ER14" s="233"/>
      <c r="ES14" s="233"/>
      <c r="ET14" s="233"/>
      <c r="EU14" s="233"/>
      <c r="EV14" s="233"/>
      <c r="EW14" s="233"/>
      <c r="EX14" s="233"/>
      <c r="EY14" s="233"/>
      <c r="EZ14" s="233"/>
      <c r="FA14" s="233"/>
      <c r="FB14" s="233"/>
      <c r="FC14" s="233"/>
      <c r="FD14" s="233"/>
      <c r="FE14" s="233"/>
      <c r="FF14" s="233"/>
      <c r="FG14" s="233"/>
      <c r="FH14" s="233"/>
      <c r="FI14" s="233"/>
      <c r="FJ14" s="233"/>
      <c r="FK14" s="233"/>
      <c r="FL14" s="233"/>
      <c r="FM14" s="233"/>
      <c r="FN14" s="233"/>
      <c r="FO14" s="233"/>
      <c r="FP14" s="233"/>
      <c r="FQ14" s="233"/>
      <c r="FR14" s="233"/>
      <c r="FS14" s="233"/>
      <c r="FT14" s="233"/>
      <c r="FU14" s="233"/>
      <c r="FV14" s="233"/>
      <c r="FW14" s="233"/>
      <c r="FX14" s="233"/>
      <c r="FY14" s="233"/>
      <c r="FZ14" s="233"/>
      <c r="GA14" s="233"/>
      <c r="GB14" s="233"/>
      <c r="GC14" s="233"/>
      <c r="GD14" s="233"/>
      <c r="GE14" s="233"/>
      <c r="GF14" s="233"/>
      <c r="GG14" s="233"/>
      <c r="GH14" s="233"/>
      <c r="GI14" s="233"/>
      <c r="GJ14" s="233"/>
      <c r="GK14" s="233"/>
      <c r="GL14" s="233"/>
      <c r="GM14" s="233"/>
      <c r="GN14" s="233"/>
      <c r="GO14" s="233"/>
      <c r="GP14" s="233"/>
      <c r="GQ14" s="233"/>
      <c r="GR14" s="233"/>
      <c r="GS14" s="233"/>
      <c r="GT14" s="233"/>
      <c r="GU14" s="233"/>
      <c r="GV14" s="233"/>
      <c r="GW14" s="233"/>
      <c r="GX14" s="233"/>
      <c r="GY14" s="233"/>
      <c r="GZ14" s="233"/>
      <c r="HA14" s="233"/>
      <c r="HB14" s="233"/>
      <c r="HC14" s="233"/>
      <c r="HD14" s="233"/>
      <c r="HE14" s="233"/>
      <c r="HF14" s="233"/>
      <c r="HG14" s="233"/>
      <c r="HH14" s="233"/>
      <c r="HI14" s="233"/>
      <c r="HJ14" s="233"/>
      <c r="HK14" s="233"/>
      <c r="HL14" s="233"/>
      <c r="HM14" s="233"/>
      <c r="HN14" s="233"/>
      <c r="HO14" s="233"/>
      <c r="HP14" s="233"/>
      <c r="HQ14" s="233"/>
      <c r="HR14" s="233"/>
      <c r="HS14" s="233"/>
      <c r="HT14" s="233"/>
      <c r="HU14" s="233"/>
      <c r="HV14" s="233"/>
      <c r="HW14" s="233"/>
      <c r="HX14" s="233"/>
      <c r="HY14" s="233"/>
      <c r="HZ14" s="233"/>
      <c r="IA14" s="233"/>
      <c r="IB14" s="233"/>
      <c r="IC14" s="233"/>
      <c r="ID14" s="233"/>
      <c r="IE14" s="233"/>
      <c r="IF14" s="233"/>
      <c r="IG14" s="233"/>
      <c r="IH14" s="233"/>
      <c r="II14" s="233"/>
      <c r="IJ14" s="233"/>
      <c r="IK14" s="233"/>
      <c r="IL14" s="233"/>
      <c r="IM14" s="233"/>
      <c r="IN14" s="233"/>
      <c r="IO14" s="233"/>
      <c r="IP14" s="233"/>
      <c r="IQ14" s="233"/>
      <c r="IR14" s="233"/>
      <c r="IS14" s="233"/>
      <c r="IT14" s="233"/>
      <c r="IU14" s="233"/>
      <c r="IV14" s="233"/>
    </row>
    <row r="15" spans="1:256">
      <c r="A15" s="238" t="s">
        <v>1308</v>
      </c>
      <c r="B15" s="166">
        <v>251613</v>
      </c>
      <c r="C15" s="166">
        <v>127247</v>
      </c>
      <c r="D15" s="239">
        <f>C15/B15*100</f>
        <v>50.5725061900617</v>
      </c>
      <c r="E15" s="166">
        <v>170566</v>
      </c>
      <c r="F15" s="239">
        <f>C15/E15*100</f>
        <v>74.6027930537153</v>
      </c>
      <c r="G15" s="233"/>
      <c r="H15" s="233"/>
      <c r="I15" s="233"/>
      <c r="J15" s="233"/>
      <c r="K15" s="233"/>
      <c r="L15" s="233"/>
      <c r="M15" s="233"/>
      <c r="N15" s="233"/>
      <c r="O15" s="233"/>
      <c r="P15" s="233"/>
      <c r="Q15" s="233"/>
      <c r="R15" s="233"/>
      <c r="S15" s="233"/>
      <c r="T15" s="233"/>
      <c r="U15" s="233"/>
      <c r="V15" s="233"/>
      <c r="W15" s="233"/>
      <c r="X15" s="233"/>
      <c r="Y15" s="233"/>
      <c r="Z15" s="233"/>
      <c r="AA15" s="233"/>
      <c r="AB15" s="233"/>
      <c r="AC15" s="233"/>
      <c r="AD15" s="233"/>
      <c r="AE15" s="233"/>
      <c r="AF15" s="233"/>
      <c r="AG15" s="233"/>
      <c r="AH15" s="233"/>
      <c r="AI15" s="233"/>
      <c r="AJ15" s="233"/>
      <c r="AK15" s="233"/>
      <c r="AL15" s="233"/>
      <c r="AM15" s="233"/>
      <c r="AN15" s="233"/>
      <c r="AO15" s="233"/>
      <c r="AP15" s="233"/>
      <c r="AQ15" s="233"/>
      <c r="AR15" s="233"/>
      <c r="AS15" s="233"/>
      <c r="AT15" s="233"/>
      <c r="AU15" s="233"/>
      <c r="AV15" s="233"/>
      <c r="AW15" s="233"/>
      <c r="AX15" s="233"/>
      <c r="AY15" s="233"/>
      <c r="AZ15" s="233"/>
      <c r="BA15" s="233"/>
      <c r="BB15" s="233"/>
      <c r="BC15" s="233"/>
      <c r="BD15" s="233"/>
      <c r="BE15" s="233"/>
      <c r="BF15" s="233"/>
      <c r="BG15" s="233"/>
      <c r="BH15" s="233"/>
      <c r="BI15" s="233"/>
      <c r="BJ15" s="233"/>
      <c r="BK15" s="233"/>
      <c r="BL15" s="233"/>
      <c r="BM15" s="233"/>
      <c r="BN15" s="233"/>
      <c r="BO15" s="233"/>
      <c r="BP15" s="233"/>
      <c r="BQ15" s="233"/>
      <c r="BR15" s="233"/>
      <c r="BS15" s="233"/>
      <c r="BT15" s="233"/>
      <c r="BU15" s="233"/>
      <c r="BV15" s="233"/>
      <c r="BW15" s="233"/>
      <c r="BX15" s="233"/>
      <c r="BY15" s="233"/>
      <c r="BZ15" s="233"/>
      <c r="CA15" s="233"/>
      <c r="CB15" s="233"/>
      <c r="CC15" s="233"/>
      <c r="CD15" s="233"/>
      <c r="CE15" s="233"/>
      <c r="CF15" s="233"/>
      <c r="CG15" s="233"/>
      <c r="CH15" s="233"/>
      <c r="CI15" s="233"/>
      <c r="CJ15" s="233"/>
      <c r="CK15" s="233"/>
      <c r="CL15" s="233"/>
      <c r="CM15" s="233"/>
      <c r="CN15" s="233"/>
      <c r="CO15" s="233"/>
      <c r="CP15" s="233"/>
      <c r="CQ15" s="233"/>
      <c r="CR15" s="233"/>
      <c r="CS15" s="233"/>
      <c r="CT15" s="233"/>
      <c r="CU15" s="233"/>
      <c r="CV15" s="233"/>
      <c r="CW15" s="233"/>
      <c r="CX15" s="233"/>
      <c r="CY15" s="233"/>
      <c r="CZ15" s="233"/>
      <c r="DA15" s="233"/>
      <c r="DB15" s="233"/>
      <c r="DC15" s="233"/>
      <c r="DD15" s="233"/>
      <c r="DE15" s="233"/>
      <c r="DF15" s="233"/>
      <c r="DG15" s="233"/>
      <c r="DH15" s="233"/>
      <c r="DI15" s="233"/>
      <c r="DJ15" s="233"/>
      <c r="DK15" s="233"/>
      <c r="DL15" s="233"/>
      <c r="DM15" s="233"/>
      <c r="DN15" s="233"/>
      <c r="DO15" s="233"/>
      <c r="DP15" s="233"/>
      <c r="DQ15" s="233"/>
      <c r="DR15" s="233"/>
      <c r="DS15" s="233"/>
      <c r="DT15" s="233"/>
      <c r="DU15" s="233"/>
      <c r="DV15" s="233"/>
      <c r="DW15" s="233"/>
      <c r="DX15" s="233"/>
      <c r="DY15" s="233"/>
      <c r="DZ15" s="233"/>
      <c r="EA15" s="233"/>
      <c r="EB15" s="233"/>
      <c r="EC15" s="233"/>
      <c r="ED15" s="233"/>
      <c r="EE15" s="233"/>
      <c r="EF15" s="233"/>
      <c r="EG15" s="233"/>
      <c r="EH15" s="233"/>
      <c r="EI15" s="233"/>
      <c r="EJ15" s="233"/>
      <c r="EK15" s="233"/>
      <c r="EL15" s="233"/>
      <c r="EM15" s="233"/>
      <c r="EN15" s="233"/>
      <c r="EO15" s="233"/>
      <c r="EP15" s="233"/>
      <c r="EQ15" s="233"/>
      <c r="ER15" s="233"/>
      <c r="ES15" s="233"/>
      <c r="ET15" s="233"/>
      <c r="EU15" s="233"/>
      <c r="EV15" s="233"/>
      <c r="EW15" s="233"/>
      <c r="EX15" s="233"/>
      <c r="EY15" s="233"/>
      <c r="EZ15" s="233"/>
      <c r="FA15" s="233"/>
      <c r="FB15" s="233"/>
      <c r="FC15" s="233"/>
      <c r="FD15" s="233"/>
      <c r="FE15" s="233"/>
      <c r="FF15" s="233"/>
      <c r="FG15" s="233"/>
      <c r="FH15" s="233"/>
      <c r="FI15" s="233"/>
      <c r="FJ15" s="233"/>
      <c r="FK15" s="233"/>
      <c r="FL15" s="233"/>
      <c r="FM15" s="233"/>
      <c r="FN15" s="233"/>
      <c r="FO15" s="233"/>
      <c r="FP15" s="233"/>
      <c r="FQ15" s="233"/>
      <c r="FR15" s="233"/>
      <c r="FS15" s="233"/>
      <c r="FT15" s="233"/>
      <c r="FU15" s="233"/>
      <c r="FV15" s="233"/>
      <c r="FW15" s="233"/>
      <c r="FX15" s="233"/>
      <c r="FY15" s="233"/>
      <c r="FZ15" s="233"/>
      <c r="GA15" s="233"/>
      <c r="GB15" s="233"/>
      <c r="GC15" s="233"/>
      <c r="GD15" s="233"/>
      <c r="GE15" s="233"/>
      <c r="GF15" s="233"/>
      <c r="GG15" s="233"/>
      <c r="GH15" s="233"/>
      <c r="GI15" s="233"/>
      <c r="GJ15" s="233"/>
      <c r="GK15" s="233"/>
      <c r="GL15" s="233"/>
      <c r="GM15" s="233"/>
      <c r="GN15" s="233"/>
      <c r="GO15" s="233"/>
      <c r="GP15" s="233"/>
      <c r="GQ15" s="233"/>
      <c r="GR15" s="233"/>
      <c r="GS15" s="233"/>
      <c r="GT15" s="233"/>
      <c r="GU15" s="233"/>
      <c r="GV15" s="233"/>
      <c r="GW15" s="233"/>
      <c r="GX15" s="233"/>
      <c r="GY15" s="233"/>
      <c r="GZ15" s="233"/>
      <c r="HA15" s="233"/>
      <c r="HB15" s="233"/>
      <c r="HC15" s="233"/>
      <c r="HD15" s="233"/>
      <c r="HE15" s="233"/>
      <c r="HF15" s="233"/>
      <c r="HG15" s="233"/>
      <c r="HH15" s="233"/>
      <c r="HI15" s="233"/>
      <c r="HJ15" s="233"/>
      <c r="HK15" s="233"/>
      <c r="HL15" s="233"/>
      <c r="HM15" s="233"/>
      <c r="HN15" s="233"/>
      <c r="HO15" s="233"/>
      <c r="HP15" s="233"/>
      <c r="HQ15" s="233"/>
      <c r="HR15" s="233"/>
      <c r="HS15" s="233"/>
      <c r="HT15" s="233"/>
      <c r="HU15" s="233"/>
      <c r="HV15" s="233"/>
      <c r="HW15" s="233"/>
      <c r="HX15" s="233"/>
      <c r="HY15" s="233"/>
      <c r="HZ15" s="233"/>
      <c r="IA15" s="233"/>
      <c r="IB15" s="233"/>
      <c r="IC15" s="233"/>
      <c r="ID15" s="233"/>
      <c r="IE15" s="233"/>
      <c r="IF15" s="233"/>
      <c r="IG15" s="233"/>
      <c r="IH15" s="233"/>
      <c r="II15" s="233"/>
      <c r="IJ15" s="233"/>
      <c r="IK15" s="233"/>
      <c r="IL15" s="233"/>
      <c r="IM15" s="233"/>
      <c r="IN15" s="233"/>
      <c r="IO15" s="233"/>
      <c r="IP15" s="233"/>
      <c r="IQ15" s="233"/>
      <c r="IR15" s="233"/>
      <c r="IS15" s="233"/>
      <c r="IT15" s="233"/>
      <c r="IU15" s="233"/>
      <c r="IV15" s="233"/>
    </row>
    <row r="16" spans="1:256">
      <c r="A16" s="238" t="s">
        <v>1309</v>
      </c>
      <c r="B16" s="166">
        <v>0</v>
      </c>
      <c r="C16" s="166">
        <f>IFERROR(VLOOKUP(A16,'[1]L08'!$B$7:$C$74,2,FALSE),0)</f>
        <v>0</v>
      </c>
      <c r="D16" s="239"/>
      <c r="E16" s="166"/>
      <c r="F16" s="239"/>
      <c r="G16" s="233"/>
      <c r="H16" s="233"/>
      <c r="I16" s="233"/>
      <c r="J16" s="233"/>
      <c r="K16" s="233"/>
      <c r="L16" s="233"/>
      <c r="M16" s="233"/>
      <c r="N16" s="233"/>
      <c r="O16" s="233"/>
      <c r="P16" s="233"/>
      <c r="Q16" s="233"/>
      <c r="R16" s="233"/>
      <c r="S16" s="233"/>
      <c r="T16" s="233"/>
      <c r="U16" s="233"/>
      <c r="V16" s="233"/>
      <c r="W16" s="233"/>
      <c r="X16" s="233"/>
      <c r="Y16" s="233"/>
      <c r="Z16" s="233"/>
      <c r="AA16" s="233"/>
      <c r="AB16" s="233"/>
      <c r="AC16" s="233"/>
      <c r="AD16" s="233"/>
      <c r="AE16" s="233"/>
      <c r="AF16" s="233"/>
      <c r="AG16" s="233"/>
      <c r="AH16" s="233"/>
      <c r="AI16" s="233"/>
      <c r="AJ16" s="233"/>
      <c r="AK16" s="233"/>
      <c r="AL16" s="233"/>
      <c r="AM16" s="233"/>
      <c r="AN16" s="233"/>
      <c r="AO16" s="233"/>
      <c r="AP16" s="233"/>
      <c r="AQ16" s="233"/>
      <c r="AR16" s="233"/>
      <c r="AS16" s="233"/>
      <c r="AT16" s="233"/>
      <c r="AU16" s="233"/>
      <c r="AV16" s="233"/>
      <c r="AW16" s="233"/>
      <c r="AX16" s="233"/>
      <c r="AY16" s="233"/>
      <c r="AZ16" s="233"/>
      <c r="BA16" s="233"/>
      <c r="BB16" s="233"/>
      <c r="BC16" s="233"/>
      <c r="BD16" s="233"/>
      <c r="BE16" s="233"/>
      <c r="BF16" s="233"/>
      <c r="BG16" s="233"/>
      <c r="BH16" s="233"/>
      <c r="BI16" s="233"/>
      <c r="BJ16" s="233"/>
      <c r="BK16" s="233"/>
      <c r="BL16" s="233"/>
      <c r="BM16" s="233"/>
      <c r="BN16" s="233"/>
      <c r="BO16" s="233"/>
      <c r="BP16" s="233"/>
      <c r="BQ16" s="233"/>
      <c r="BR16" s="233"/>
      <c r="BS16" s="233"/>
      <c r="BT16" s="233"/>
      <c r="BU16" s="233"/>
      <c r="BV16" s="233"/>
      <c r="BW16" s="233"/>
      <c r="BX16" s="233"/>
      <c r="BY16" s="233"/>
      <c r="BZ16" s="233"/>
      <c r="CA16" s="233"/>
      <c r="CB16" s="233"/>
      <c r="CC16" s="233"/>
      <c r="CD16" s="233"/>
      <c r="CE16" s="233"/>
      <c r="CF16" s="233"/>
      <c r="CG16" s="233"/>
      <c r="CH16" s="233"/>
      <c r="CI16" s="233"/>
      <c r="CJ16" s="233"/>
      <c r="CK16" s="233"/>
      <c r="CL16" s="233"/>
      <c r="CM16" s="233"/>
      <c r="CN16" s="233"/>
      <c r="CO16" s="233"/>
      <c r="CP16" s="233"/>
      <c r="CQ16" s="233"/>
      <c r="CR16" s="233"/>
      <c r="CS16" s="233"/>
      <c r="CT16" s="233"/>
      <c r="CU16" s="233"/>
      <c r="CV16" s="233"/>
      <c r="CW16" s="233"/>
      <c r="CX16" s="233"/>
      <c r="CY16" s="233"/>
      <c r="CZ16" s="233"/>
      <c r="DA16" s="233"/>
      <c r="DB16" s="233"/>
      <c r="DC16" s="233"/>
      <c r="DD16" s="233"/>
      <c r="DE16" s="233"/>
      <c r="DF16" s="233"/>
      <c r="DG16" s="233"/>
      <c r="DH16" s="233"/>
      <c r="DI16" s="233"/>
      <c r="DJ16" s="233"/>
      <c r="DK16" s="233"/>
      <c r="DL16" s="233"/>
      <c r="DM16" s="233"/>
      <c r="DN16" s="233"/>
      <c r="DO16" s="233"/>
      <c r="DP16" s="233"/>
      <c r="DQ16" s="233"/>
      <c r="DR16" s="233"/>
      <c r="DS16" s="233"/>
      <c r="DT16" s="233"/>
      <c r="DU16" s="233"/>
      <c r="DV16" s="233"/>
      <c r="DW16" s="233"/>
      <c r="DX16" s="233"/>
      <c r="DY16" s="233"/>
      <c r="DZ16" s="233"/>
      <c r="EA16" s="233"/>
      <c r="EB16" s="233"/>
      <c r="EC16" s="233"/>
      <c r="ED16" s="233"/>
      <c r="EE16" s="233"/>
      <c r="EF16" s="233"/>
      <c r="EG16" s="233"/>
      <c r="EH16" s="233"/>
      <c r="EI16" s="233"/>
      <c r="EJ16" s="233"/>
      <c r="EK16" s="233"/>
      <c r="EL16" s="233"/>
      <c r="EM16" s="233"/>
      <c r="EN16" s="233"/>
      <c r="EO16" s="233"/>
      <c r="EP16" s="233"/>
      <c r="EQ16" s="233"/>
      <c r="ER16" s="233"/>
      <c r="ES16" s="233"/>
      <c r="ET16" s="233"/>
      <c r="EU16" s="233"/>
      <c r="EV16" s="233"/>
      <c r="EW16" s="233"/>
      <c r="EX16" s="233"/>
      <c r="EY16" s="233"/>
      <c r="EZ16" s="233"/>
      <c r="FA16" s="233"/>
      <c r="FB16" s="233"/>
      <c r="FC16" s="233"/>
      <c r="FD16" s="233"/>
      <c r="FE16" s="233"/>
      <c r="FF16" s="233"/>
      <c r="FG16" s="233"/>
      <c r="FH16" s="233"/>
      <c r="FI16" s="233"/>
      <c r="FJ16" s="233"/>
      <c r="FK16" s="233"/>
      <c r="FL16" s="233"/>
      <c r="FM16" s="233"/>
      <c r="FN16" s="233"/>
      <c r="FO16" s="233"/>
      <c r="FP16" s="233"/>
      <c r="FQ16" s="233"/>
      <c r="FR16" s="233"/>
      <c r="FS16" s="233"/>
      <c r="FT16" s="233"/>
      <c r="FU16" s="233"/>
      <c r="FV16" s="233"/>
      <c r="FW16" s="233"/>
      <c r="FX16" s="233"/>
      <c r="FY16" s="233"/>
      <c r="FZ16" s="233"/>
      <c r="GA16" s="233"/>
      <c r="GB16" s="233"/>
      <c r="GC16" s="233"/>
      <c r="GD16" s="233"/>
      <c r="GE16" s="233"/>
      <c r="GF16" s="233"/>
      <c r="GG16" s="233"/>
      <c r="GH16" s="233"/>
      <c r="GI16" s="233"/>
      <c r="GJ16" s="233"/>
      <c r="GK16" s="233"/>
      <c r="GL16" s="233"/>
      <c r="GM16" s="233"/>
      <c r="GN16" s="233"/>
      <c r="GO16" s="233"/>
      <c r="GP16" s="233"/>
      <c r="GQ16" s="233"/>
      <c r="GR16" s="233"/>
      <c r="GS16" s="233"/>
      <c r="GT16" s="233"/>
      <c r="GU16" s="233"/>
      <c r="GV16" s="233"/>
      <c r="GW16" s="233"/>
      <c r="GX16" s="233"/>
      <c r="GY16" s="233"/>
      <c r="GZ16" s="233"/>
      <c r="HA16" s="233"/>
      <c r="HB16" s="233"/>
      <c r="HC16" s="233"/>
      <c r="HD16" s="233"/>
      <c r="HE16" s="233"/>
      <c r="HF16" s="233"/>
      <c r="HG16" s="233"/>
      <c r="HH16" s="233"/>
      <c r="HI16" s="233"/>
      <c r="HJ16" s="233"/>
      <c r="HK16" s="233"/>
      <c r="HL16" s="233"/>
      <c r="HM16" s="233"/>
      <c r="HN16" s="233"/>
      <c r="HO16" s="233"/>
      <c r="HP16" s="233"/>
      <c r="HQ16" s="233"/>
      <c r="HR16" s="233"/>
      <c r="HS16" s="233"/>
      <c r="HT16" s="233"/>
      <c r="HU16" s="233"/>
      <c r="HV16" s="233"/>
      <c r="HW16" s="233"/>
      <c r="HX16" s="233"/>
      <c r="HY16" s="233"/>
      <c r="HZ16" s="233"/>
      <c r="IA16" s="233"/>
      <c r="IB16" s="233"/>
      <c r="IC16" s="233"/>
      <c r="ID16" s="233"/>
      <c r="IE16" s="233"/>
      <c r="IF16" s="233"/>
      <c r="IG16" s="233"/>
      <c r="IH16" s="233"/>
      <c r="II16" s="233"/>
      <c r="IJ16" s="233"/>
      <c r="IK16" s="233"/>
      <c r="IL16" s="233"/>
      <c r="IM16" s="233"/>
      <c r="IN16" s="233"/>
      <c r="IO16" s="233"/>
      <c r="IP16" s="233"/>
      <c r="IQ16" s="233"/>
      <c r="IR16" s="233"/>
      <c r="IS16" s="233"/>
      <c r="IT16" s="233"/>
      <c r="IU16" s="233"/>
      <c r="IV16" s="233"/>
    </row>
    <row r="17" spans="1:256">
      <c r="A17" s="238" t="s">
        <v>1310</v>
      </c>
      <c r="B17" s="166">
        <v>0</v>
      </c>
      <c r="C17" s="166">
        <f>IFERROR(VLOOKUP(A17,'[1]L08'!$B$7:$C$74,2,FALSE),0)</f>
        <v>0</v>
      </c>
      <c r="D17" s="239"/>
      <c r="E17" s="166"/>
      <c r="F17" s="239"/>
      <c r="G17" s="233"/>
      <c r="H17" s="233"/>
      <c r="I17" s="233"/>
      <c r="J17" s="233"/>
      <c r="K17" s="233"/>
      <c r="L17" s="233"/>
      <c r="M17" s="233"/>
      <c r="N17" s="233"/>
      <c r="O17" s="233"/>
      <c r="P17" s="233"/>
      <c r="Q17" s="233"/>
      <c r="R17" s="233"/>
      <c r="S17" s="233"/>
      <c r="T17" s="233"/>
      <c r="U17" s="233"/>
      <c r="V17" s="233"/>
      <c r="W17" s="233"/>
      <c r="X17" s="233"/>
      <c r="Y17" s="233"/>
      <c r="Z17" s="233"/>
      <c r="AA17" s="233"/>
      <c r="AB17" s="233"/>
      <c r="AC17" s="233"/>
      <c r="AD17" s="233"/>
      <c r="AE17" s="233"/>
      <c r="AF17" s="233"/>
      <c r="AG17" s="233"/>
      <c r="AH17" s="233"/>
      <c r="AI17" s="233"/>
      <c r="AJ17" s="233"/>
      <c r="AK17" s="233"/>
      <c r="AL17" s="233"/>
      <c r="AM17" s="233"/>
      <c r="AN17" s="233"/>
      <c r="AO17" s="233"/>
      <c r="AP17" s="233"/>
      <c r="AQ17" s="233"/>
      <c r="AR17" s="233"/>
      <c r="AS17" s="233"/>
      <c r="AT17" s="233"/>
      <c r="AU17" s="233"/>
      <c r="AV17" s="233"/>
      <c r="AW17" s="233"/>
      <c r="AX17" s="233"/>
      <c r="AY17" s="233"/>
      <c r="AZ17" s="233"/>
      <c r="BA17" s="233"/>
      <c r="BB17" s="233"/>
      <c r="BC17" s="233"/>
      <c r="BD17" s="233"/>
      <c r="BE17" s="233"/>
      <c r="BF17" s="233"/>
      <c r="BG17" s="233"/>
      <c r="BH17" s="233"/>
      <c r="BI17" s="233"/>
      <c r="BJ17" s="233"/>
      <c r="BK17" s="233"/>
      <c r="BL17" s="233"/>
      <c r="BM17" s="233"/>
      <c r="BN17" s="233"/>
      <c r="BO17" s="233"/>
      <c r="BP17" s="233"/>
      <c r="BQ17" s="233"/>
      <c r="BR17" s="233"/>
      <c r="BS17" s="233"/>
      <c r="BT17" s="233"/>
      <c r="BU17" s="233"/>
      <c r="BV17" s="233"/>
      <c r="BW17" s="233"/>
      <c r="BX17" s="233"/>
      <c r="BY17" s="233"/>
      <c r="BZ17" s="233"/>
      <c r="CA17" s="233"/>
      <c r="CB17" s="233"/>
      <c r="CC17" s="233"/>
      <c r="CD17" s="233"/>
      <c r="CE17" s="233"/>
      <c r="CF17" s="233"/>
      <c r="CG17" s="233"/>
      <c r="CH17" s="233"/>
      <c r="CI17" s="233"/>
      <c r="CJ17" s="233"/>
      <c r="CK17" s="233"/>
      <c r="CL17" s="233"/>
      <c r="CM17" s="233"/>
      <c r="CN17" s="233"/>
      <c r="CO17" s="233"/>
      <c r="CP17" s="233"/>
      <c r="CQ17" s="233"/>
      <c r="CR17" s="233"/>
      <c r="CS17" s="233"/>
      <c r="CT17" s="233"/>
      <c r="CU17" s="233"/>
      <c r="CV17" s="233"/>
      <c r="CW17" s="233"/>
      <c r="CX17" s="233"/>
      <c r="CY17" s="233"/>
      <c r="CZ17" s="233"/>
      <c r="DA17" s="233"/>
      <c r="DB17" s="233"/>
      <c r="DC17" s="233"/>
      <c r="DD17" s="233"/>
      <c r="DE17" s="233"/>
      <c r="DF17" s="233"/>
      <c r="DG17" s="233"/>
      <c r="DH17" s="233"/>
      <c r="DI17" s="233"/>
      <c r="DJ17" s="233"/>
      <c r="DK17" s="233"/>
      <c r="DL17" s="233"/>
      <c r="DM17" s="233"/>
      <c r="DN17" s="233"/>
      <c r="DO17" s="233"/>
      <c r="DP17" s="233"/>
      <c r="DQ17" s="233"/>
      <c r="DR17" s="233"/>
      <c r="DS17" s="233"/>
      <c r="DT17" s="233"/>
      <c r="DU17" s="233"/>
      <c r="DV17" s="233"/>
      <c r="DW17" s="233"/>
      <c r="DX17" s="233"/>
      <c r="DY17" s="233"/>
      <c r="DZ17" s="233"/>
      <c r="EA17" s="233"/>
      <c r="EB17" s="233"/>
      <c r="EC17" s="233"/>
      <c r="ED17" s="233"/>
      <c r="EE17" s="233"/>
      <c r="EF17" s="233"/>
      <c r="EG17" s="233"/>
      <c r="EH17" s="233"/>
      <c r="EI17" s="233"/>
      <c r="EJ17" s="233"/>
      <c r="EK17" s="233"/>
      <c r="EL17" s="233"/>
      <c r="EM17" s="233"/>
      <c r="EN17" s="233"/>
      <c r="EO17" s="233"/>
      <c r="EP17" s="233"/>
      <c r="EQ17" s="233"/>
      <c r="ER17" s="233"/>
      <c r="ES17" s="233"/>
      <c r="ET17" s="233"/>
      <c r="EU17" s="233"/>
      <c r="EV17" s="233"/>
      <c r="EW17" s="233"/>
      <c r="EX17" s="233"/>
      <c r="EY17" s="233"/>
      <c r="EZ17" s="233"/>
      <c r="FA17" s="233"/>
      <c r="FB17" s="233"/>
      <c r="FC17" s="233"/>
      <c r="FD17" s="233"/>
      <c r="FE17" s="233"/>
      <c r="FF17" s="233"/>
      <c r="FG17" s="233"/>
      <c r="FH17" s="233"/>
      <c r="FI17" s="233"/>
      <c r="FJ17" s="233"/>
      <c r="FK17" s="233"/>
      <c r="FL17" s="233"/>
      <c r="FM17" s="233"/>
      <c r="FN17" s="233"/>
      <c r="FO17" s="233"/>
      <c r="FP17" s="233"/>
      <c r="FQ17" s="233"/>
      <c r="FR17" s="233"/>
      <c r="FS17" s="233"/>
      <c r="FT17" s="233"/>
      <c r="FU17" s="233"/>
      <c r="FV17" s="233"/>
      <c r="FW17" s="233"/>
      <c r="FX17" s="233"/>
      <c r="FY17" s="233"/>
      <c r="FZ17" s="233"/>
      <c r="GA17" s="233"/>
      <c r="GB17" s="233"/>
      <c r="GC17" s="233"/>
      <c r="GD17" s="233"/>
      <c r="GE17" s="233"/>
      <c r="GF17" s="233"/>
      <c r="GG17" s="233"/>
      <c r="GH17" s="233"/>
      <c r="GI17" s="233"/>
      <c r="GJ17" s="233"/>
      <c r="GK17" s="233"/>
      <c r="GL17" s="233"/>
      <c r="GM17" s="233"/>
      <c r="GN17" s="233"/>
      <c r="GO17" s="233"/>
      <c r="GP17" s="233"/>
      <c r="GQ17" s="233"/>
      <c r="GR17" s="233"/>
      <c r="GS17" s="233"/>
      <c r="GT17" s="233"/>
      <c r="GU17" s="233"/>
      <c r="GV17" s="233"/>
      <c r="GW17" s="233"/>
      <c r="GX17" s="233"/>
      <c r="GY17" s="233"/>
      <c r="GZ17" s="233"/>
      <c r="HA17" s="233"/>
      <c r="HB17" s="233"/>
      <c r="HC17" s="233"/>
      <c r="HD17" s="233"/>
      <c r="HE17" s="233"/>
      <c r="HF17" s="233"/>
      <c r="HG17" s="233"/>
      <c r="HH17" s="233"/>
      <c r="HI17" s="233"/>
      <c r="HJ17" s="233"/>
      <c r="HK17" s="233"/>
      <c r="HL17" s="233"/>
      <c r="HM17" s="233"/>
      <c r="HN17" s="233"/>
      <c r="HO17" s="233"/>
      <c r="HP17" s="233"/>
      <c r="HQ17" s="233"/>
      <c r="HR17" s="233"/>
      <c r="HS17" s="233"/>
      <c r="HT17" s="233"/>
      <c r="HU17" s="233"/>
      <c r="HV17" s="233"/>
      <c r="HW17" s="233"/>
      <c r="HX17" s="233"/>
      <c r="HY17" s="233"/>
      <c r="HZ17" s="233"/>
      <c r="IA17" s="233"/>
      <c r="IB17" s="233"/>
      <c r="IC17" s="233"/>
      <c r="ID17" s="233"/>
      <c r="IE17" s="233"/>
      <c r="IF17" s="233"/>
      <c r="IG17" s="233"/>
      <c r="IH17" s="233"/>
      <c r="II17" s="233"/>
      <c r="IJ17" s="233"/>
      <c r="IK17" s="233"/>
      <c r="IL17" s="233"/>
      <c r="IM17" s="233"/>
      <c r="IN17" s="233"/>
      <c r="IO17" s="233"/>
      <c r="IP17" s="233"/>
      <c r="IQ17" s="233"/>
      <c r="IR17" s="233"/>
      <c r="IS17" s="233"/>
      <c r="IT17" s="233"/>
      <c r="IU17" s="233"/>
      <c r="IV17" s="233"/>
    </row>
    <row r="18" spans="1:256">
      <c r="A18" s="238" t="s">
        <v>1311</v>
      </c>
      <c r="B18" s="166">
        <v>0</v>
      </c>
      <c r="C18" s="166">
        <f>IFERROR(VLOOKUP(A18,'[1]L08'!$B$7:$C$74,2,FALSE),0)</f>
        <v>0</v>
      </c>
      <c r="D18" s="239"/>
      <c r="E18" s="166"/>
      <c r="F18" s="239"/>
      <c r="G18" s="233"/>
      <c r="H18" s="233"/>
      <c r="I18" s="233"/>
      <c r="J18" s="233"/>
      <c r="K18" s="233"/>
      <c r="L18" s="233"/>
      <c r="M18" s="233"/>
      <c r="N18" s="233"/>
      <c r="O18" s="233"/>
      <c r="P18" s="233"/>
      <c r="Q18" s="233"/>
      <c r="R18" s="233"/>
      <c r="S18" s="233"/>
      <c r="T18" s="233"/>
      <c r="U18" s="233"/>
      <c r="V18" s="233"/>
      <c r="W18" s="233"/>
      <c r="X18" s="233"/>
      <c r="Y18" s="233"/>
      <c r="Z18" s="233"/>
      <c r="AA18" s="233"/>
      <c r="AB18" s="233"/>
      <c r="AC18" s="233"/>
      <c r="AD18" s="233"/>
      <c r="AE18" s="233"/>
      <c r="AF18" s="233"/>
      <c r="AG18" s="233"/>
      <c r="AH18" s="233"/>
      <c r="AI18" s="233"/>
      <c r="AJ18" s="233"/>
      <c r="AK18" s="233"/>
      <c r="AL18" s="233"/>
      <c r="AM18" s="233"/>
      <c r="AN18" s="233"/>
      <c r="AO18" s="233"/>
      <c r="AP18" s="233"/>
      <c r="AQ18" s="233"/>
      <c r="AR18" s="233"/>
      <c r="AS18" s="233"/>
      <c r="AT18" s="233"/>
      <c r="AU18" s="233"/>
      <c r="AV18" s="233"/>
      <c r="AW18" s="233"/>
      <c r="AX18" s="233"/>
      <c r="AY18" s="233"/>
      <c r="AZ18" s="233"/>
      <c r="BA18" s="233"/>
      <c r="BB18" s="233"/>
      <c r="BC18" s="233"/>
      <c r="BD18" s="233"/>
      <c r="BE18" s="233"/>
      <c r="BF18" s="233"/>
      <c r="BG18" s="233"/>
      <c r="BH18" s="233"/>
      <c r="BI18" s="233"/>
      <c r="BJ18" s="233"/>
      <c r="BK18" s="233"/>
      <c r="BL18" s="233"/>
      <c r="BM18" s="233"/>
      <c r="BN18" s="233"/>
      <c r="BO18" s="233"/>
      <c r="BP18" s="233"/>
      <c r="BQ18" s="233"/>
      <c r="BR18" s="233"/>
      <c r="BS18" s="233"/>
      <c r="BT18" s="233"/>
      <c r="BU18" s="233"/>
      <c r="BV18" s="233"/>
      <c r="BW18" s="233"/>
      <c r="BX18" s="233"/>
      <c r="BY18" s="233"/>
      <c r="BZ18" s="233"/>
      <c r="CA18" s="233"/>
      <c r="CB18" s="233"/>
      <c r="CC18" s="233"/>
      <c r="CD18" s="233"/>
      <c r="CE18" s="233"/>
      <c r="CF18" s="233"/>
      <c r="CG18" s="233"/>
      <c r="CH18" s="233"/>
      <c r="CI18" s="233"/>
      <c r="CJ18" s="233"/>
      <c r="CK18" s="233"/>
      <c r="CL18" s="233"/>
      <c r="CM18" s="233"/>
      <c r="CN18" s="233"/>
      <c r="CO18" s="233"/>
      <c r="CP18" s="233"/>
      <c r="CQ18" s="233"/>
      <c r="CR18" s="233"/>
      <c r="CS18" s="233"/>
      <c r="CT18" s="233"/>
      <c r="CU18" s="233"/>
      <c r="CV18" s="233"/>
      <c r="CW18" s="233"/>
      <c r="CX18" s="233"/>
      <c r="CY18" s="233"/>
      <c r="CZ18" s="233"/>
      <c r="DA18" s="233"/>
      <c r="DB18" s="233"/>
      <c r="DC18" s="233"/>
      <c r="DD18" s="233"/>
      <c r="DE18" s="233"/>
      <c r="DF18" s="233"/>
      <c r="DG18" s="233"/>
      <c r="DH18" s="233"/>
      <c r="DI18" s="233"/>
      <c r="DJ18" s="233"/>
      <c r="DK18" s="233"/>
      <c r="DL18" s="233"/>
      <c r="DM18" s="233"/>
      <c r="DN18" s="233"/>
      <c r="DO18" s="233"/>
      <c r="DP18" s="233"/>
      <c r="DQ18" s="233"/>
      <c r="DR18" s="233"/>
      <c r="DS18" s="233"/>
      <c r="DT18" s="233"/>
      <c r="DU18" s="233"/>
      <c r="DV18" s="233"/>
      <c r="DW18" s="233"/>
      <c r="DX18" s="233"/>
      <c r="DY18" s="233"/>
      <c r="DZ18" s="233"/>
      <c r="EA18" s="233"/>
      <c r="EB18" s="233"/>
      <c r="EC18" s="233"/>
      <c r="ED18" s="233"/>
      <c r="EE18" s="233"/>
      <c r="EF18" s="233"/>
      <c r="EG18" s="233"/>
      <c r="EH18" s="233"/>
      <c r="EI18" s="233"/>
      <c r="EJ18" s="233"/>
      <c r="EK18" s="233"/>
      <c r="EL18" s="233"/>
      <c r="EM18" s="233"/>
      <c r="EN18" s="233"/>
      <c r="EO18" s="233"/>
      <c r="EP18" s="233"/>
      <c r="EQ18" s="233"/>
      <c r="ER18" s="233"/>
      <c r="ES18" s="233"/>
      <c r="ET18" s="233"/>
      <c r="EU18" s="233"/>
      <c r="EV18" s="233"/>
      <c r="EW18" s="233"/>
      <c r="EX18" s="233"/>
      <c r="EY18" s="233"/>
      <c r="EZ18" s="233"/>
      <c r="FA18" s="233"/>
      <c r="FB18" s="233"/>
      <c r="FC18" s="233"/>
      <c r="FD18" s="233"/>
      <c r="FE18" s="233"/>
      <c r="FF18" s="233"/>
      <c r="FG18" s="233"/>
      <c r="FH18" s="233"/>
      <c r="FI18" s="233"/>
      <c r="FJ18" s="233"/>
      <c r="FK18" s="233"/>
      <c r="FL18" s="233"/>
      <c r="FM18" s="233"/>
      <c r="FN18" s="233"/>
      <c r="FO18" s="233"/>
      <c r="FP18" s="233"/>
      <c r="FQ18" s="233"/>
      <c r="FR18" s="233"/>
      <c r="FS18" s="233"/>
      <c r="FT18" s="233"/>
      <c r="FU18" s="233"/>
      <c r="FV18" s="233"/>
      <c r="FW18" s="233"/>
      <c r="FX18" s="233"/>
      <c r="FY18" s="233"/>
      <c r="FZ18" s="233"/>
      <c r="GA18" s="233"/>
      <c r="GB18" s="233"/>
      <c r="GC18" s="233"/>
      <c r="GD18" s="233"/>
      <c r="GE18" s="233"/>
      <c r="GF18" s="233"/>
      <c r="GG18" s="233"/>
      <c r="GH18" s="233"/>
      <c r="GI18" s="233"/>
      <c r="GJ18" s="233"/>
      <c r="GK18" s="233"/>
      <c r="GL18" s="233"/>
      <c r="GM18" s="233"/>
      <c r="GN18" s="233"/>
      <c r="GO18" s="233"/>
      <c r="GP18" s="233"/>
      <c r="GQ18" s="233"/>
      <c r="GR18" s="233"/>
      <c r="GS18" s="233"/>
      <c r="GT18" s="233"/>
      <c r="GU18" s="233"/>
      <c r="GV18" s="233"/>
      <c r="GW18" s="233"/>
      <c r="GX18" s="233"/>
      <c r="GY18" s="233"/>
      <c r="GZ18" s="233"/>
      <c r="HA18" s="233"/>
      <c r="HB18" s="233"/>
      <c r="HC18" s="233"/>
      <c r="HD18" s="233"/>
      <c r="HE18" s="233"/>
      <c r="HF18" s="233"/>
      <c r="HG18" s="233"/>
      <c r="HH18" s="233"/>
      <c r="HI18" s="233"/>
      <c r="HJ18" s="233"/>
      <c r="HK18" s="233"/>
      <c r="HL18" s="233"/>
      <c r="HM18" s="233"/>
      <c r="HN18" s="233"/>
      <c r="HO18" s="233"/>
      <c r="HP18" s="233"/>
      <c r="HQ18" s="233"/>
      <c r="HR18" s="233"/>
      <c r="HS18" s="233"/>
      <c r="HT18" s="233"/>
      <c r="HU18" s="233"/>
      <c r="HV18" s="233"/>
      <c r="HW18" s="233"/>
      <c r="HX18" s="233"/>
      <c r="HY18" s="233"/>
      <c r="HZ18" s="233"/>
      <c r="IA18" s="233"/>
      <c r="IB18" s="233"/>
      <c r="IC18" s="233"/>
      <c r="ID18" s="233"/>
      <c r="IE18" s="233"/>
      <c r="IF18" s="233"/>
      <c r="IG18" s="233"/>
      <c r="IH18" s="233"/>
      <c r="II18" s="233"/>
      <c r="IJ18" s="233"/>
      <c r="IK18" s="233"/>
      <c r="IL18" s="233"/>
      <c r="IM18" s="233"/>
      <c r="IN18" s="233"/>
      <c r="IO18" s="233"/>
      <c r="IP18" s="233"/>
      <c r="IQ18" s="233"/>
      <c r="IR18" s="233"/>
      <c r="IS18" s="233"/>
      <c r="IT18" s="233"/>
      <c r="IU18" s="233"/>
      <c r="IV18" s="233"/>
    </row>
    <row r="19" spans="1:256">
      <c r="A19" s="238" t="s">
        <v>1312</v>
      </c>
      <c r="B19" s="166">
        <v>0</v>
      </c>
      <c r="C19" s="166">
        <f>IFERROR(VLOOKUP(A19,'[1]L08'!$B$7:$C$74,2,FALSE),0)</f>
        <v>0</v>
      </c>
      <c r="D19" s="239"/>
      <c r="E19" s="166"/>
      <c r="F19" s="239"/>
      <c r="G19" s="233"/>
      <c r="H19" s="233"/>
      <c r="I19" s="233"/>
      <c r="J19" s="233"/>
      <c r="K19" s="233"/>
      <c r="L19" s="233"/>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233"/>
      <c r="AJ19" s="233"/>
      <c r="AK19" s="233"/>
      <c r="AL19" s="233"/>
      <c r="AM19" s="233"/>
      <c r="AN19" s="233"/>
      <c r="AO19" s="233"/>
      <c r="AP19" s="233"/>
      <c r="AQ19" s="233"/>
      <c r="AR19" s="233"/>
      <c r="AS19" s="233"/>
      <c r="AT19" s="233"/>
      <c r="AU19" s="233"/>
      <c r="AV19" s="233"/>
      <c r="AW19" s="233"/>
      <c r="AX19" s="233"/>
      <c r="AY19" s="233"/>
      <c r="AZ19" s="233"/>
      <c r="BA19" s="233"/>
      <c r="BB19" s="233"/>
      <c r="BC19" s="233"/>
      <c r="BD19" s="233"/>
      <c r="BE19" s="233"/>
      <c r="BF19" s="233"/>
      <c r="BG19" s="233"/>
      <c r="BH19" s="233"/>
      <c r="BI19" s="233"/>
      <c r="BJ19" s="233"/>
      <c r="BK19" s="233"/>
      <c r="BL19" s="233"/>
      <c r="BM19" s="233"/>
      <c r="BN19" s="233"/>
      <c r="BO19" s="233"/>
      <c r="BP19" s="233"/>
      <c r="BQ19" s="233"/>
      <c r="BR19" s="233"/>
      <c r="BS19" s="233"/>
      <c r="BT19" s="233"/>
      <c r="BU19" s="233"/>
      <c r="BV19" s="233"/>
      <c r="BW19" s="233"/>
      <c r="BX19" s="233"/>
      <c r="BY19" s="233"/>
      <c r="BZ19" s="233"/>
      <c r="CA19" s="233"/>
      <c r="CB19" s="233"/>
      <c r="CC19" s="233"/>
      <c r="CD19" s="233"/>
      <c r="CE19" s="233"/>
      <c r="CF19" s="233"/>
      <c r="CG19" s="233"/>
      <c r="CH19" s="233"/>
      <c r="CI19" s="233"/>
      <c r="CJ19" s="233"/>
      <c r="CK19" s="233"/>
      <c r="CL19" s="233"/>
      <c r="CM19" s="233"/>
      <c r="CN19" s="233"/>
      <c r="CO19" s="233"/>
      <c r="CP19" s="233"/>
      <c r="CQ19" s="233"/>
      <c r="CR19" s="233"/>
      <c r="CS19" s="233"/>
      <c r="CT19" s="233"/>
      <c r="CU19" s="233"/>
      <c r="CV19" s="233"/>
      <c r="CW19" s="233"/>
      <c r="CX19" s="233"/>
      <c r="CY19" s="233"/>
      <c r="CZ19" s="233"/>
      <c r="DA19" s="233"/>
      <c r="DB19" s="233"/>
      <c r="DC19" s="233"/>
      <c r="DD19" s="233"/>
      <c r="DE19" s="233"/>
      <c r="DF19" s="233"/>
      <c r="DG19" s="233"/>
      <c r="DH19" s="233"/>
      <c r="DI19" s="233"/>
      <c r="DJ19" s="233"/>
      <c r="DK19" s="233"/>
      <c r="DL19" s="233"/>
      <c r="DM19" s="233"/>
      <c r="DN19" s="233"/>
      <c r="DO19" s="233"/>
      <c r="DP19" s="233"/>
      <c r="DQ19" s="233"/>
      <c r="DR19" s="233"/>
      <c r="DS19" s="233"/>
      <c r="DT19" s="233"/>
      <c r="DU19" s="233"/>
      <c r="DV19" s="233"/>
      <c r="DW19" s="233"/>
      <c r="DX19" s="233"/>
      <c r="DY19" s="233"/>
      <c r="DZ19" s="233"/>
      <c r="EA19" s="233"/>
      <c r="EB19" s="233"/>
      <c r="EC19" s="233"/>
      <c r="ED19" s="233"/>
      <c r="EE19" s="233"/>
      <c r="EF19" s="233"/>
      <c r="EG19" s="233"/>
      <c r="EH19" s="233"/>
      <c r="EI19" s="233"/>
      <c r="EJ19" s="233"/>
      <c r="EK19" s="233"/>
      <c r="EL19" s="233"/>
      <c r="EM19" s="233"/>
      <c r="EN19" s="233"/>
      <c r="EO19" s="233"/>
      <c r="EP19" s="233"/>
      <c r="EQ19" s="233"/>
      <c r="ER19" s="233"/>
      <c r="ES19" s="233"/>
      <c r="ET19" s="233"/>
      <c r="EU19" s="233"/>
      <c r="EV19" s="233"/>
      <c r="EW19" s="233"/>
      <c r="EX19" s="233"/>
      <c r="EY19" s="233"/>
      <c r="EZ19" s="233"/>
      <c r="FA19" s="233"/>
      <c r="FB19" s="233"/>
      <c r="FC19" s="233"/>
      <c r="FD19" s="233"/>
      <c r="FE19" s="233"/>
      <c r="FF19" s="233"/>
      <c r="FG19" s="233"/>
      <c r="FH19" s="233"/>
      <c r="FI19" s="233"/>
      <c r="FJ19" s="233"/>
      <c r="FK19" s="233"/>
      <c r="FL19" s="233"/>
      <c r="FM19" s="233"/>
      <c r="FN19" s="233"/>
      <c r="FO19" s="233"/>
      <c r="FP19" s="233"/>
      <c r="FQ19" s="233"/>
      <c r="FR19" s="233"/>
      <c r="FS19" s="233"/>
      <c r="FT19" s="233"/>
      <c r="FU19" s="233"/>
      <c r="FV19" s="233"/>
      <c r="FW19" s="233"/>
      <c r="FX19" s="233"/>
      <c r="FY19" s="233"/>
      <c r="FZ19" s="233"/>
      <c r="GA19" s="233"/>
      <c r="GB19" s="233"/>
      <c r="GC19" s="233"/>
      <c r="GD19" s="233"/>
      <c r="GE19" s="233"/>
      <c r="GF19" s="233"/>
      <c r="GG19" s="233"/>
      <c r="GH19" s="233"/>
      <c r="GI19" s="233"/>
      <c r="GJ19" s="233"/>
      <c r="GK19" s="233"/>
      <c r="GL19" s="233"/>
      <c r="GM19" s="233"/>
      <c r="GN19" s="233"/>
      <c r="GO19" s="233"/>
      <c r="GP19" s="233"/>
      <c r="GQ19" s="233"/>
      <c r="GR19" s="233"/>
      <c r="GS19" s="233"/>
      <c r="GT19" s="233"/>
      <c r="GU19" s="233"/>
      <c r="GV19" s="233"/>
      <c r="GW19" s="233"/>
      <c r="GX19" s="233"/>
      <c r="GY19" s="233"/>
      <c r="GZ19" s="233"/>
      <c r="HA19" s="233"/>
      <c r="HB19" s="233"/>
      <c r="HC19" s="233"/>
      <c r="HD19" s="233"/>
      <c r="HE19" s="233"/>
      <c r="HF19" s="233"/>
      <c r="HG19" s="233"/>
      <c r="HH19" s="233"/>
      <c r="HI19" s="233"/>
      <c r="HJ19" s="233"/>
      <c r="HK19" s="233"/>
      <c r="HL19" s="233"/>
      <c r="HM19" s="233"/>
      <c r="HN19" s="233"/>
      <c r="HO19" s="233"/>
      <c r="HP19" s="233"/>
      <c r="HQ19" s="233"/>
      <c r="HR19" s="233"/>
      <c r="HS19" s="233"/>
      <c r="HT19" s="233"/>
      <c r="HU19" s="233"/>
      <c r="HV19" s="233"/>
      <c r="HW19" s="233"/>
      <c r="HX19" s="233"/>
      <c r="HY19" s="233"/>
      <c r="HZ19" s="233"/>
      <c r="IA19" s="233"/>
      <c r="IB19" s="233"/>
      <c r="IC19" s="233"/>
      <c r="ID19" s="233"/>
      <c r="IE19" s="233"/>
      <c r="IF19" s="233"/>
      <c r="IG19" s="233"/>
      <c r="IH19" s="233"/>
      <c r="II19" s="233"/>
      <c r="IJ19" s="233"/>
      <c r="IK19" s="233"/>
      <c r="IL19" s="233"/>
      <c r="IM19" s="233"/>
      <c r="IN19" s="233"/>
      <c r="IO19" s="233"/>
      <c r="IP19" s="233"/>
      <c r="IQ19" s="233"/>
      <c r="IR19" s="233"/>
      <c r="IS19" s="233"/>
      <c r="IT19" s="233"/>
      <c r="IU19" s="233"/>
      <c r="IV19" s="233"/>
    </row>
    <row r="20" spans="1:256">
      <c r="A20" s="238" t="s">
        <v>1313</v>
      </c>
      <c r="B20" s="166">
        <v>0</v>
      </c>
      <c r="C20" s="166">
        <f>IFERROR(VLOOKUP(A20,'[1]L08'!$B$7:$C$74,2,FALSE),0)</f>
        <v>0</v>
      </c>
      <c r="D20" s="239"/>
      <c r="E20" s="166"/>
      <c r="F20" s="239"/>
      <c r="G20" s="233"/>
      <c r="H20" s="233"/>
      <c r="I20" s="233"/>
      <c r="J20" s="233"/>
      <c r="K20" s="233"/>
      <c r="L20" s="233"/>
      <c r="M20" s="233"/>
      <c r="N20" s="233"/>
      <c r="O20" s="233"/>
      <c r="P20" s="233"/>
      <c r="Q20" s="233"/>
      <c r="R20" s="233"/>
      <c r="S20" s="233"/>
      <c r="T20" s="233"/>
      <c r="U20" s="233"/>
      <c r="V20" s="233"/>
      <c r="W20" s="233"/>
      <c r="X20" s="233"/>
      <c r="Y20" s="233"/>
      <c r="Z20" s="233"/>
      <c r="AA20" s="233"/>
      <c r="AB20" s="233"/>
      <c r="AC20" s="233"/>
      <c r="AD20" s="233"/>
      <c r="AE20" s="233"/>
      <c r="AF20" s="233"/>
      <c r="AG20" s="233"/>
      <c r="AH20" s="233"/>
      <c r="AI20" s="233"/>
      <c r="AJ20" s="233"/>
      <c r="AK20" s="233"/>
      <c r="AL20" s="233"/>
      <c r="AM20" s="233"/>
      <c r="AN20" s="233"/>
      <c r="AO20" s="233"/>
      <c r="AP20" s="233"/>
      <c r="AQ20" s="233"/>
      <c r="AR20" s="233"/>
      <c r="AS20" s="233"/>
      <c r="AT20" s="233"/>
      <c r="AU20" s="233"/>
      <c r="AV20" s="233"/>
      <c r="AW20" s="233"/>
      <c r="AX20" s="233"/>
      <c r="AY20" s="233"/>
      <c r="AZ20" s="233"/>
      <c r="BA20" s="233"/>
      <c r="BB20" s="233"/>
      <c r="BC20" s="233"/>
      <c r="BD20" s="233"/>
      <c r="BE20" s="233"/>
      <c r="BF20" s="233"/>
      <c r="BG20" s="233"/>
      <c r="BH20" s="233"/>
      <c r="BI20" s="233"/>
      <c r="BJ20" s="233"/>
      <c r="BK20" s="233"/>
      <c r="BL20" s="233"/>
      <c r="BM20" s="233"/>
      <c r="BN20" s="233"/>
      <c r="BO20" s="233"/>
      <c r="BP20" s="233"/>
      <c r="BQ20" s="233"/>
      <c r="BR20" s="233"/>
      <c r="BS20" s="233"/>
      <c r="BT20" s="233"/>
      <c r="BU20" s="233"/>
      <c r="BV20" s="233"/>
      <c r="BW20" s="233"/>
      <c r="BX20" s="233"/>
      <c r="BY20" s="233"/>
      <c r="BZ20" s="233"/>
      <c r="CA20" s="233"/>
      <c r="CB20" s="233"/>
      <c r="CC20" s="233"/>
      <c r="CD20" s="233"/>
      <c r="CE20" s="233"/>
      <c r="CF20" s="233"/>
      <c r="CG20" s="233"/>
      <c r="CH20" s="233"/>
      <c r="CI20" s="233"/>
      <c r="CJ20" s="233"/>
      <c r="CK20" s="233"/>
      <c r="CL20" s="233"/>
      <c r="CM20" s="233"/>
      <c r="CN20" s="233"/>
      <c r="CO20" s="233"/>
      <c r="CP20" s="233"/>
      <c r="CQ20" s="233"/>
      <c r="CR20" s="233"/>
      <c r="CS20" s="233"/>
      <c r="CT20" s="233"/>
      <c r="CU20" s="233"/>
      <c r="CV20" s="233"/>
      <c r="CW20" s="233"/>
      <c r="CX20" s="233"/>
      <c r="CY20" s="233"/>
      <c r="CZ20" s="233"/>
      <c r="DA20" s="233"/>
      <c r="DB20" s="233"/>
      <c r="DC20" s="233"/>
      <c r="DD20" s="233"/>
      <c r="DE20" s="233"/>
      <c r="DF20" s="233"/>
      <c r="DG20" s="233"/>
      <c r="DH20" s="233"/>
      <c r="DI20" s="233"/>
      <c r="DJ20" s="233"/>
      <c r="DK20" s="233"/>
      <c r="DL20" s="233"/>
      <c r="DM20" s="233"/>
      <c r="DN20" s="233"/>
      <c r="DO20" s="233"/>
      <c r="DP20" s="233"/>
      <c r="DQ20" s="233"/>
      <c r="DR20" s="233"/>
      <c r="DS20" s="233"/>
      <c r="DT20" s="233"/>
      <c r="DU20" s="233"/>
      <c r="DV20" s="233"/>
      <c r="DW20" s="233"/>
      <c r="DX20" s="233"/>
      <c r="DY20" s="233"/>
      <c r="DZ20" s="233"/>
      <c r="EA20" s="233"/>
      <c r="EB20" s="233"/>
      <c r="EC20" s="233"/>
      <c r="ED20" s="233"/>
      <c r="EE20" s="233"/>
      <c r="EF20" s="233"/>
      <c r="EG20" s="233"/>
      <c r="EH20" s="233"/>
      <c r="EI20" s="233"/>
      <c r="EJ20" s="233"/>
      <c r="EK20" s="233"/>
      <c r="EL20" s="233"/>
      <c r="EM20" s="233"/>
      <c r="EN20" s="233"/>
      <c r="EO20" s="233"/>
      <c r="EP20" s="233"/>
      <c r="EQ20" s="233"/>
      <c r="ER20" s="233"/>
      <c r="ES20" s="233"/>
      <c r="ET20" s="233"/>
      <c r="EU20" s="233"/>
      <c r="EV20" s="233"/>
      <c r="EW20" s="233"/>
      <c r="EX20" s="233"/>
      <c r="EY20" s="233"/>
      <c r="EZ20" s="233"/>
      <c r="FA20" s="233"/>
      <c r="FB20" s="233"/>
      <c r="FC20" s="233"/>
      <c r="FD20" s="233"/>
      <c r="FE20" s="233"/>
      <c r="FF20" s="233"/>
      <c r="FG20" s="233"/>
      <c r="FH20" s="233"/>
      <c r="FI20" s="233"/>
      <c r="FJ20" s="233"/>
      <c r="FK20" s="233"/>
      <c r="FL20" s="233"/>
      <c r="FM20" s="233"/>
      <c r="FN20" s="233"/>
      <c r="FO20" s="233"/>
      <c r="FP20" s="233"/>
      <c r="FQ20" s="233"/>
      <c r="FR20" s="233"/>
      <c r="FS20" s="233"/>
      <c r="FT20" s="233"/>
      <c r="FU20" s="233"/>
      <c r="FV20" s="233"/>
      <c r="FW20" s="233"/>
      <c r="FX20" s="233"/>
      <c r="FY20" s="233"/>
      <c r="FZ20" s="233"/>
      <c r="GA20" s="233"/>
      <c r="GB20" s="233"/>
      <c r="GC20" s="233"/>
      <c r="GD20" s="233"/>
      <c r="GE20" s="233"/>
      <c r="GF20" s="233"/>
      <c r="GG20" s="233"/>
      <c r="GH20" s="233"/>
      <c r="GI20" s="233"/>
      <c r="GJ20" s="233"/>
      <c r="GK20" s="233"/>
      <c r="GL20" s="233"/>
      <c r="GM20" s="233"/>
      <c r="GN20" s="233"/>
      <c r="GO20" s="233"/>
      <c r="GP20" s="233"/>
      <c r="GQ20" s="233"/>
      <c r="GR20" s="233"/>
      <c r="GS20" s="233"/>
      <c r="GT20" s="233"/>
      <c r="GU20" s="233"/>
      <c r="GV20" s="233"/>
      <c r="GW20" s="233"/>
      <c r="GX20" s="233"/>
      <c r="GY20" s="233"/>
      <c r="GZ20" s="233"/>
      <c r="HA20" s="233"/>
      <c r="HB20" s="233"/>
      <c r="HC20" s="233"/>
      <c r="HD20" s="233"/>
      <c r="HE20" s="233"/>
      <c r="HF20" s="233"/>
      <c r="HG20" s="233"/>
      <c r="HH20" s="233"/>
      <c r="HI20" s="233"/>
      <c r="HJ20" s="233"/>
      <c r="HK20" s="233"/>
      <c r="HL20" s="233"/>
      <c r="HM20" s="233"/>
      <c r="HN20" s="233"/>
      <c r="HO20" s="233"/>
      <c r="HP20" s="233"/>
      <c r="HQ20" s="233"/>
      <c r="HR20" s="233"/>
      <c r="HS20" s="233"/>
      <c r="HT20" s="233"/>
      <c r="HU20" s="233"/>
      <c r="HV20" s="233"/>
      <c r="HW20" s="233"/>
      <c r="HX20" s="233"/>
      <c r="HY20" s="233"/>
      <c r="HZ20" s="233"/>
      <c r="IA20" s="233"/>
      <c r="IB20" s="233"/>
      <c r="IC20" s="233"/>
      <c r="ID20" s="233"/>
      <c r="IE20" s="233"/>
      <c r="IF20" s="233"/>
      <c r="IG20" s="233"/>
      <c r="IH20" s="233"/>
      <c r="II20" s="233"/>
      <c r="IJ20" s="233"/>
      <c r="IK20" s="233"/>
      <c r="IL20" s="233"/>
      <c r="IM20" s="233"/>
      <c r="IN20" s="233"/>
      <c r="IO20" s="233"/>
      <c r="IP20" s="233"/>
      <c r="IQ20" s="233"/>
      <c r="IR20" s="233"/>
      <c r="IS20" s="233"/>
      <c r="IT20" s="233"/>
      <c r="IU20" s="233"/>
      <c r="IV20" s="233"/>
    </row>
    <row r="21" spans="1:256">
      <c r="A21" s="238" t="s">
        <v>1314</v>
      </c>
      <c r="B21" s="166">
        <v>1225</v>
      </c>
      <c r="C21" s="166">
        <v>1723</v>
      </c>
      <c r="D21" s="239">
        <f>C21/B21*100</f>
        <v>140.65306122449</v>
      </c>
      <c r="E21" s="166">
        <v>1549</v>
      </c>
      <c r="F21" s="239">
        <f>C21/E21*100</f>
        <v>111.233053582957</v>
      </c>
      <c r="G21" s="233"/>
      <c r="H21" s="233"/>
      <c r="I21" s="233"/>
      <c r="J21" s="233"/>
      <c r="K21" s="233"/>
      <c r="L21" s="233"/>
      <c r="M21" s="233"/>
      <c r="N21" s="233"/>
      <c r="O21" s="233"/>
      <c r="P21" s="233"/>
      <c r="Q21" s="233"/>
      <c r="R21" s="233"/>
      <c r="S21" s="233"/>
      <c r="T21" s="233"/>
      <c r="U21" s="233"/>
      <c r="V21" s="233"/>
      <c r="W21" s="233"/>
      <c r="X21" s="233"/>
      <c r="Y21" s="233"/>
      <c r="Z21" s="233"/>
      <c r="AA21" s="233"/>
      <c r="AB21" s="233"/>
      <c r="AC21" s="233"/>
      <c r="AD21" s="233"/>
      <c r="AE21" s="233"/>
      <c r="AF21" s="233"/>
      <c r="AG21" s="233"/>
      <c r="AH21" s="233"/>
      <c r="AI21" s="233"/>
      <c r="AJ21" s="233"/>
      <c r="AK21" s="233"/>
      <c r="AL21" s="233"/>
      <c r="AM21" s="233"/>
      <c r="AN21" s="233"/>
      <c r="AO21" s="233"/>
      <c r="AP21" s="233"/>
      <c r="AQ21" s="233"/>
      <c r="AR21" s="233"/>
      <c r="AS21" s="233"/>
      <c r="AT21" s="233"/>
      <c r="AU21" s="233"/>
      <c r="AV21" s="233"/>
      <c r="AW21" s="233"/>
      <c r="AX21" s="233"/>
      <c r="AY21" s="233"/>
      <c r="AZ21" s="233"/>
      <c r="BA21" s="233"/>
      <c r="BB21" s="233"/>
      <c r="BC21" s="233"/>
      <c r="BD21" s="233"/>
      <c r="BE21" s="233"/>
      <c r="BF21" s="233"/>
      <c r="BG21" s="233"/>
      <c r="BH21" s="233"/>
      <c r="BI21" s="233"/>
      <c r="BJ21" s="233"/>
      <c r="BK21" s="233"/>
      <c r="BL21" s="233"/>
      <c r="BM21" s="233"/>
      <c r="BN21" s="233"/>
      <c r="BO21" s="233"/>
      <c r="BP21" s="233"/>
      <c r="BQ21" s="233"/>
      <c r="BR21" s="233"/>
      <c r="BS21" s="233"/>
      <c r="BT21" s="233"/>
      <c r="BU21" s="233"/>
      <c r="BV21" s="233"/>
      <c r="BW21" s="233"/>
      <c r="BX21" s="233"/>
      <c r="BY21" s="233"/>
      <c r="BZ21" s="233"/>
      <c r="CA21" s="233"/>
      <c r="CB21" s="233"/>
      <c r="CC21" s="233"/>
      <c r="CD21" s="233"/>
      <c r="CE21" s="233"/>
      <c r="CF21" s="233"/>
      <c r="CG21" s="233"/>
      <c r="CH21" s="233"/>
      <c r="CI21" s="233"/>
      <c r="CJ21" s="233"/>
      <c r="CK21" s="233"/>
      <c r="CL21" s="233"/>
      <c r="CM21" s="233"/>
      <c r="CN21" s="233"/>
      <c r="CO21" s="233"/>
      <c r="CP21" s="233"/>
      <c r="CQ21" s="233"/>
      <c r="CR21" s="233"/>
      <c r="CS21" s="233"/>
      <c r="CT21" s="233"/>
      <c r="CU21" s="233"/>
      <c r="CV21" s="233"/>
      <c r="CW21" s="233"/>
      <c r="CX21" s="233"/>
      <c r="CY21" s="233"/>
      <c r="CZ21" s="233"/>
      <c r="DA21" s="233"/>
      <c r="DB21" s="233"/>
      <c r="DC21" s="233"/>
      <c r="DD21" s="233"/>
      <c r="DE21" s="233"/>
      <c r="DF21" s="233"/>
      <c r="DG21" s="233"/>
      <c r="DH21" s="233"/>
      <c r="DI21" s="233"/>
      <c r="DJ21" s="233"/>
      <c r="DK21" s="233"/>
      <c r="DL21" s="233"/>
      <c r="DM21" s="233"/>
      <c r="DN21" s="233"/>
      <c r="DO21" s="233"/>
      <c r="DP21" s="233"/>
      <c r="DQ21" s="233"/>
      <c r="DR21" s="233"/>
      <c r="DS21" s="233"/>
      <c r="DT21" s="233"/>
      <c r="DU21" s="233"/>
      <c r="DV21" s="233"/>
      <c r="DW21" s="233"/>
      <c r="DX21" s="233"/>
      <c r="DY21" s="233"/>
      <c r="DZ21" s="233"/>
      <c r="EA21" s="233"/>
      <c r="EB21" s="233"/>
      <c r="EC21" s="233"/>
      <c r="ED21" s="233"/>
      <c r="EE21" s="233"/>
      <c r="EF21" s="233"/>
      <c r="EG21" s="233"/>
      <c r="EH21" s="233"/>
      <c r="EI21" s="233"/>
      <c r="EJ21" s="233"/>
      <c r="EK21" s="233"/>
      <c r="EL21" s="233"/>
      <c r="EM21" s="233"/>
      <c r="EN21" s="233"/>
      <c r="EO21" s="233"/>
      <c r="EP21" s="233"/>
      <c r="EQ21" s="233"/>
      <c r="ER21" s="233"/>
      <c r="ES21" s="233"/>
      <c r="ET21" s="233"/>
      <c r="EU21" s="233"/>
      <c r="EV21" s="233"/>
      <c r="EW21" s="233"/>
      <c r="EX21" s="233"/>
      <c r="EY21" s="233"/>
      <c r="EZ21" s="233"/>
      <c r="FA21" s="233"/>
      <c r="FB21" s="233"/>
      <c r="FC21" s="233"/>
      <c r="FD21" s="233"/>
      <c r="FE21" s="233"/>
      <c r="FF21" s="233"/>
      <c r="FG21" s="233"/>
      <c r="FH21" s="233"/>
      <c r="FI21" s="233"/>
      <c r="FJ21" s="233"/>
      <c r="FK21" s="233"/>
      <c r="FL21" s="233"/>
      <c r="FM21" s="233"/>
      <c r="FN21" s="233"/>
      <c r="FO21" s="233"/>
      <c r="FP21" s="233"/>
      <c r="FQ21" s="233"/>
      <c r="FR21" s="233"/>
      <c r="FS21" s="233"/>
      <c r="FT21" s="233"/>
      <c r="FU21" s="233"/>
      <c r="FV21" s="233"/>
      <c r="FW21" s="233"/>
      <c r="FX21" s="233"/>
      <c r="FY21" s="233"/>
      <c r="FZ21" s="233"/>
      <c r="GA21" s="233"/>
      <c r="GB21" s="233"/>
      <c r="GC21" s="233"/>
      <c r="GD21" s="233"/>
      <c r="GE21" s="233"/>
      <c r="GF21" s="233"/>
      <c r="GG21" s="233"/>
      <c r="GH21" s="233"/>
      <c r="GI21" s="233"/>
      <c r="GJ21" s="233"/>
      <c r="GK21" s="233"/>
      <c r="GL21" s="233"/>
      <c r="GM21" s="233"/>
      <c r="GN21" s="233"/>
      <c r="GO21" s="233"/>
      <c r="GP21" s="233"/>
      <c r="GQ21" s="233"/>
      <c r="GR21" s="233"/>
      <c r="GS21" s="233"/>
      <c r="GT21" s="233"/>
      <c r="GU21" s="233"/>
      <c r="GV21" s="233"/>
      <c r="GW21" s="233"/>
      <c r="GX21" s="233"/>
      <c r="GY21" s="233"/>
      <c r="GZ21" s="233"/>
      <c r="HA21" s="233"/>
      <c r="HB21" s="233"/>
      <c r="HC21" s="233"/>
      <c r="HD21" s="233"/>
      <c r="HE21" s="233"/>
      <c r="HF21" s="233"/>
      <c r="HG21" s="233"/>
      <c r="HH21" s="233"/>
      <c r="HI21" s="233"/>
      <c r="HJ21" s="233"/>
      <c r="HK21" s="233"/>
      <c r="HL21" s="233"/>
      <c r="HM21" s="233"/>
      <c r="HN21" s="233"/>
      <c r="HO21" s="233"/>
      <c r="HP21" s="233"/>
      <c r="HQ21" s="233"/>
      <c r="HR21" s="233"/>
      <c r="HS21" s="233"/>
      <c r="HT21" s="233"/>
      <c r="HU21" s="233"/>
      <c r="HV21" s="233"/>
      <c r="HW21" s="233"/>
      <c r="HX21" s="233"/>
      <c r="HY21" s="233"/>
      <c r="HZ21" s="233"/>
      <c r="IA21" s="233"/>
      <c r="IB21" s="233"/>
      <c r="IC21" s="233"/>
      <c r="ID21" s="233"/>
      <c r="IE21" s="233"/>
      <c r="IF21" s="233"/>
      <c r="IG21" s="233"/>
      <c r="IH21" s="233"/>
      <c r="II21" s="233"/>
      <c r="IJ21" s="233"/>
      <c r="IK21" s="233"/>
      <c r="IL21" s="233"/>
      <c r="IM21" s="233"/>
      <c r="IN21" s="233"/>
      <c r="IO21" s="233"/>
      <c r="IP21" s="233"/>
      <c r="IQ21" s="233"/>
      <c r="IR21" s="233"/>
      <c r="IS21" s="233"/>
      <c r="IT21" s="233"/>
      <c r="IU21" s="233"/>
      <c r="IV21" s="233"/>
    </row>
    <row r="22" spans="1:256">
      <c r="A22" s="238" t="s">
        <v>1315</v>
      </c>
      <c r="B22" s="166">
        <v>4500</v>
      </c>
      <c r="C22" s="166">
        <v>2264</v>
      </c>
      <c r="D22" s="239">
        <f>C22/B22*100</f>
        <v>50.3111111111111</v>
      </c>
      <c r="E22" s="166">
        <v>4619</v>
      </c>
      <c r="F22" s="239">
        <f>C22/E22*100</f>
        <v>49.014938298333</v>
      </c>
      <c r="G22" s="233"/>
      <c r="H22" s="233"/>
      <c r="I22" s="233"/>
      <c r="J22" s="233"/>
      <c r="K22" s="233"/>
      <c r="L22" s="233"/>
      <c r="M22" s="233"/>
      <c r="N22" s="233"/>
      <c r="O22" s="233"/>
      <c r="P22" s="233"/>
      <c r="Q22" s="233"/>
      <c r="R22" s="233"/>
      <c r="S22" s="233"/>
      <c r="T22" s="233"/>
      <c r="U22" s="233"/>
      <c r="V22" s="233"/>
      <c r="W22" s="233"/>
      <c r="X22" s="233"/>
      <c r="Y22" s="233"/>
      <c r="Z22" s="233"/>
      <c r="AA22" s="233"/>
      <c r="AB22" s="233"/>
      <c r="AC22" s="233"/>
      <c r="AD22" s="233"/>
      <c r="AE22" s="233"/>
      <c r="AF22" s="233"/>
      <c r="AG22" s="233"/>
      <c r="AH22" s="233"/>
      <c r="AI22" s="233"/>
      <c r="AJ22" s="233"/>
      <c r="AK22" s="233"/>
      <c r="AL22" s="233"/>
      <c r="AM22" s="233"/>
      <c r="AN22" s="233"/>
      <c r="AO22" s="233"/>
      <c r="AP22" s="233"/>
      <c r="AQ22" s="233"/>
      <c r="AR22" s="233"/>
      <c r="AS22" s="233"/>
      <c r="AT22" s="233"/>
      <c r="AU22" s="233"/>
      <c r="AV22" s="233"/>
      <c r="AW22" s="233"/>
      <c r="AX22" s="233"/>
      <c r="AY22" s="233"/>
      <c r="AZ22" s="233"/>
      <c r="BA22" s="233"/>
      <c r="BB22" s="233"/>
      <c r="BC22" s="233"/>
      <c r="BD22" s="233"/>
      <c r="BE22" s="233"/>
      <c r="BF22" s="233"/>
      <c r="BG22" s="233"/>
      <c r="BH22" s="233"/>
      <c r="BI22" s="233"/>
      <c r="BJ22" s="233"/>
      <c r="BK22" s="233"/>
      <c r="BL22" s="233"/>
      <c r="BM22" s="233"/>
      <c r="BN22" s="233"/>
      <c r="BO22" s="233"/>
      <c r="BP22" s="233"/>
      <c r="BQ22" s="233"/>
      <c r="BR22" s="233"/>
      <c r="BS22" s="233"/>
      <c r="BT22" s="233"/>
      <c r="BU22" s="233"/>
      <c r="BV22" s="233"/>
      <c r="BW22" s="233"/>
      <c r="BX22" s="233"/>
      <c r="BY22" s="233"/>
      <c r="BZ22" s="233"/>
      <c r="CA22" s="233"/>
      <c r="CB22" s="233"/>
      <c r="CC22" s="233"/>
      <c r="CD22" s="233"/>
      <c r="CE22" s="233"/>
      <c r="CF22" s="233"/>
      <c r="CG22" s="233"/>
      <c r="CH22" s="233"/>
      <c r="CI22" s="233"/>
      <c r="CJ22" s="233"/>
      <c r="CK22" s="233"/>
      <c r="CL22" s="233"/>
      <c r="CM22" s="233"/>
      <c r="CN22" s="233"/>
      <c r="CO22" s="233"/>
      <c r="CP22" s="233"/>
      <c r="CQ22" s="233"/>
      <c r="CR22" s="233"/>
      <c r="CS22" s="233"/>
      <c r="CT22" s="233"/>
      <c r="CU22" s="233"/>
      <c r="CV22" s="233"/>
      <c r="CW22" s="233"/>
      <c r="CX22" s="233"/>
      <c r="CY22" s="233"/>
      <c r="CZ22" s="233"/>
      <c r="DA22" s="233"/>
      <c r="DB22" s="233"/>
      <c r="DC22" s="233"/>
      <c r="DD22" s="233"/>
      <c r="DE22" s="233"/>
      <c r="DF22" s="233"/>
      <c r="DG22" s="233"/>
      <c r="DH22" s="233"/>
      <c r="DI22" s="233"/>
      <c r="DJ22" s="233"/>
      <c r="DK22" s="233"/>
      <c r="DL22" s="233"/>
      <c r="DM22" s="233"/>
      <c r="DN22" s="233"/>
      <c r="DO22" s="233"/>
      <c r="DP22" s="233"/>
      <c r="DQ22" s="233"/>
      <c r="DR22" s="233"/>
      <c r="DS22" s="233"/>
      <c r="DT22" s="233"/>
      <c r="DU22" s="233"/>
      <c r="DV22" s="233"/>
      <c r="DW22" s="233"/>
      <c r="DX22" s="233"/>
      <c r="DY22" s="233"/>
      <c r="DZ22" s="233"/>
      <c r="EA22" s="233"/>
      <c r="EB22" s="233"/>
      <c r="EC22" s="233"/>
      <c r="ED22" s="233"/>
      <c r="EE22" s="233"/>
      <c r="EF22" s="233"/>
      <c r="EG22" s="233"/>
      <c r="EH22" s="233"/>
      <c r="EI22" s="233"/>
      <c r="EJ22" s="233"/>
      <c r="EK22" s="233"/>
      <c r="EL22" s="233"/>
      <c r="EM22" s="233"/>
      <c r="EN22" s="233"/>
      <c r="EO22" s="233"/>
      <c r="EP22" s="233"/>
      <c r="EQ22" s="233"/>
      <c r="ER22" s="233"/>
      <c r="ES22" s="233"/>
      <c r="ET22" s="233"/>
      <c r="EU22" s="233"/>
      <c r="EV22" s="233"/>
      <c r="EW22" s="233"/>
      <c r="EX22" s="233"/>
      <c r="EY22" s="233"/>
      <c r="EZ22" s="233"/>
      <c r="FA22" s="233"/>
      <c r="FB22" s="233"/>
      <c r="FC22" s="233"/>
      <c r="FD22" s="233"/>
      <c r="FE22" s="233"/>
      <c r="FF22" s="233"/>
      <c r="FG22" s="233"/>
      <c r="FH22" s="233"/>
      <c r="FI22" s="233"/>
      <c r="FJ22" s="233"/>
      <c r="FK22" s="233"/>
      <c r="FL22" s="233"/>
      <c r="FM22" s="233"/>
      <c r="FN22" s="233"/>
      <c r="FO22" s="233"/>
      <c r="FP22" s="233"/>
      <c r="FQ22" s="233"/>
      <c r="FR22" s="233"/>
      <c r="FS22" s="233"/>
      <c r="FT22" s="233"/>
      <c r="FU22" s="233"/>
      <c r="FV22" s="233"/>
      <c r="FW22" s="233"/>
      <c r="FX22" s="233"/>
      <c r="FY22" s="233"/>
      <c r="FZ22" s="233"/>
      <c r="GA22" s="233"/>
      <c r="GB22" s="233"/>
      <c r="GC22" s="233"/>
      <c r="GD22" s="233"/>
      <c r="GE22" s="233"/>
      <c r="GF22" s="233"/>
      <c r="GG22" s="233"/>
      <c r="GH22" s="233"/>
      <c r="GI22" s="233"/>
      <c r="GJ22" s="233"/>
      <c r="GK22" s="233"/>
      <c r="GL22" s="233"/>
      <c r="GM22" s="233"/>
      <c r="GN22" s="233"/>
      <c r="GO22" s="233"/>
      <c r="GP22" s="233"/>
      <c r="GQ22" s="233"/>
      <c r="GR22" s="233"/>
      <c r="GS22" s="233"/>
      <c r="GT22" s="233"/>
      <c r="GU22" s="233"/>
      <c r="GV22" s="233"/>
      <c r="GW22" s="233"/>
      <c r="GX22" s="233"/>
      <c r="GY22" s="233"/>
      <c r="GZ22" s="233"/>
      <c r="HA22" s="233"/>
      <c r="HB22" s="233"/>
      <c r="HC22" s="233"/>
      <c r="HD22" s="233"/>
      <c r="HE22" s="233"/>
      <c r="HF22" s="233"/>
      <c r="HG22" s="233"/>
      <c r="HH22" s="233"/>
      <c r="HI22" s="233"/>
      <c r="HJ22" s="233"/>
      <c r="HK22" s="233"/>
      <c r="HL22" s="233"/>
      <c r="HM22" s="233"/>
      <c r="HN22" s="233"/>
      <c r="HO22" s="233"/>
      <c r="HP22" s="233"/>
      <c r="HQ22" s="233"/>
      <c r="HR22" s="233"/>
      <c r="HS22" s="233"/>
      <c r="HT22" s="233"/>
      <c r="HU22" s="233"/>
      <c r="HV22" s="233"/>
      <c r="HW22" s="233"/>
      <c r="HX22" s="233"/>
      <c r="HY22" s="233"/>
      <c r="HZ22" s="233"/>
      <c r="IA22" s="233"/>
      <c r="IB22" s="233"/>
      <c r="IC22" s="233"/>
      <c r="ID22" s="233"/>
      <c r="IE22" s="233"/>
      <c r="IF22" s="233"/>
      <c r="IG22" s="233"/>
      <c r="IH22" s="233"/>
      <c r="II22" s="233"/>
      <c r="IJ22" s="233"/>
      <c r="IK22" s="233"/>
      <c r="IL22" s="233"/>
      <c r="IM22" s="233"/>
      <c r="IN22" s="233"/>
      <c r="IO22" s="233"/>
      <c r="IP22" s="233"/>
      <c r="IQ22" s="233"/>
      <c r="IR22" s="233"/>
      <c r="IS22" s="233"/>
      <c r="IT22" s="233"/>
      <c r="IU22" s="233"/>
      <c r="IV22" s="233"/>
    </row>
    <row r="23" spans="1:256">
      <c r="A23" s="238" t="s">
        <v>1316</v>
      </c>
      <c r="B23" s="166">
        <v>0</v>
      </c>
      <c r="C23" s="166">
        <f>IFERROR(VLOOKUP(A23,'[1]L08'!$B$7:$C$74,2,FALSE),0)</f>
        <v>0</v>
      </c>
      <c r="D23" s="239"/>
      <c r="E23" s="166"/>
      <c r="F23" s="239"/>
      <c r="G23" s="233"/>
      <c r="H23" s="233"/>
      <c r="I23" s="233"/>
      <c r="J23" s="233"/>
      <c r="K23" s="233"/>
      <c r="L23" s="233"/>
      <c r="M23" s="233"/>
      <c r="N23" s="233"/>
      <c r="O23" s="233"/>
      <c r="P23" s="233"/>
      <c r="Q23" s="233"/>
      <c r="R23" s="233"/>
      <c r="S23" s="233"/>
      <c r="T23" s="233"/>
      <c r="U23" s="233"/>
      <c r="V23" s="233"/>
      <c r="W23" s="233"/>
      <c r="X23" s="233"/>
      <c r="Y23" s="233"/>
      <c r="Z23" s="233"/>
      <c r="AA23" s="233"/>
      <c r="AB23" s="233"/>
      <c r="AC23" s="233"/>
      <c r="AD23" s="233"/>
      <c r="AE23" s="233"/>
      <c r="AF23" s="233"/>
      <c r="AG23" s="233"/>
      <c r="AH23" s="233"/>
      <c r="AI23" s="233"/>
      <c r="AJ23" s="233"/>
      <c r="AK23" s="233"/>
      <c r="AL23" s="233"/>
      <c r="AM23" s="233"/>
      <c r="AN23" s="233"/>
      <c r="AO23" s="233"/>
      <c r="AP23" s="233"/>
      <c r="AQ23" s="233"/>
      <c r="AR23" s="233"/>
      <c r="AS23" s="233"/>
      <c r="AT23" s="233"/>
      <c r="AU23" s="233"/>
      <c r="AV23" s="233"/>
      <c r="AW23" s="233"/>
      <c r="AX23" s="233"/>
      <c r="AY23" s="233"/>
      <c r="AZ23" s="233"/>
      <c r="BA23" s="233"/>
      <c r="BB23" s="233"/>
      <c r="BC23" s="233"/>
      <c r="BD23" s="233"/>
      <c r="BE23" s="233"/>
      <c r="BF23" s="233"/>
      <c r="BG23" s="233"/>
      <c r="BH23" s="233"/>
      <c r="BI23" s="233"/>
      <c r="BJ23" s="233"/>
      <c r="BK23" s="233"/>
      <c r="BL23" s="233"/>
      <c r="BM23" s="233"/>
      <c r="BN23" s="233"/>
      <c r="BO23" s="233"/>
      <c r="BP23" s="233"/>
      <c r="BQ23" s="233"/>
      <c r="BR23" s="233"/>
      <c r="BS23" s="233"/>
      <c r="BT23" s="233"/>
      <c r="BU23" s="233"/>
      <c r="BV23" s="233"/>
      <c r="BW23" s="233"/>
      <c r="BX23" s="233"/>
      <c r="BY23" s="233"/>
      <c r="BZ23" s="233"/>
      <c r="CA23" s="233"/>
      <c r="CB23" s="233"/>
      <c r="CC23" s="233"/>
      <c r="CD23" s="233"/>
      <c r="CE23" s="233"/>
      <c r="CF23" s="233"/>
      <c r="CG23" s="233"/>
      <c r="CH23" s="233"/>
      <c r="CI23" s="233"/>
      <c r="CJ23" s="233"/>
      <c r="CK23" s="233"/>
      <c r="CL23" s="233"/>
      <c r="CM23" s="233"/>
      <c r="CN23" s="233"/>
      <c r="CO23" s="233"/>
      <c r="CP23" s="233"/>
      <c r="CQ23" s="233"/>
      <c r="CR23" s="233"/>
      <c r="CS23" s="233"/>
      <c r="CT23" s="233"/>
      <c r="CU23" s="233"/>
      <c r="CV23" s="233"/>
      <c r="CW23" s="233"/>
      <c r="CX23" s="233"/>
      <c r="CY23" s="233"/>
      <c r="CZ23" s="233"/>
      <c r="DA23" s="233"/>
      <c r="DB23" s="233"/>
      <c r="DC23" s="233"/>
      <c r="DD23" s="233"/>
      <c r="DE23" s="233"/>
      <c r="DF23" s="233"/>
      <c r="DG23" s="233"/>
      <c r="DH23" s="233"/>
      <c r="DI23" s="233"/>
      <c r="DJ23" s="233"/>
      <c r="DK23" s="233"/>
      <c r="DL23" s="233"/>
      <c r="DM23" s="233"/>
      <c r="DN23" s="233"/>
      <c r="DO23" s="233"/>
      <c r="DP23" s="233"/>
      <c r="DQ23" s="233"/>
      <c r="DR23" s="233"/>
      <c r="DS23" s="233"/>
      <c r="DT23" s="233"/>
      <c r="DU23" s="233"/>
      <c r="DV23" s="233"/>
      <c r="DW23" s="233"/>
      <c r="DX23" s="233"/>
      <c r="DY23" s="233"/>
      <c r="DZ23" s="233"/>
      <c r="EA23" s="233"/>
      <c r="EB23" s="233"/>
      <c r="EC23" s="233"/>
      <c r="ED23" s="233"/>
      <c r="EE23" s="233"/>
      <c r="EF23" s="233"/>
      <c r="EG23" s="233"/>
      <c r="EH23" s="233"/>
      <c r="EI23" s="233"/>
      <c r="EJ23" s="233"/>
      <c r="EK23" s="233"/>
      <c r="EL23" s="233"/>
      <c r="EM23" s="233"/>
      <c r="EN23" s="233"/>
      <c r="EO23" s="233"/>
      <c r="EP23" s="233"/>
      <c r="EQ23" s="233"/>
      <c r="ER23" s="233"/>
      <c r="ES23" s="233"/>
      <c r="ET23" s="233"/>
      <c r="EU23" s="233"/>
      <c r="EV23" s="233"/>
      <c r="EW23" s="233"/>
      <c r="EX23" s="233"/>
      <c r="EY23" s="233"/>
      <c r="EZ23" s="233"/>
      <c r="FA23" s="233"/>
      <c r="FB23" s="233"/>
      <c r="FC23" s="233"/>
      <c r="FD23" s="233"/>
      <c r="FE23" s="233"/>
      <c r="FF23" s="233"/>
      <c r="FG23" s="233"/>
      <c r="FH23" s="233"/>
      <c r="FI23" s="233"/>
      <c r="FJ23" s="233"/>
      <c r="FK23" s="233"/>
      <c r="FL23" s="233"/>
      <c r="FM23" s="233"/>
      <c r="FN23" s="233"/>
      <c r="FO23" s="233"/>
      <c r="FP23" s="233"/>
      <c r="FQ23" s="233"/>
      <c r="FR23" s="233"/>
      <c r="FS23" s="233"/>
      <c r="FT23" s="233"/>
      <c r="FU23" s="233"/>
      <c r="FV23" s="233"/>
      <c r="FW23" s="233"/>
      <c r="FX23" s="233"/>
      <c r="FY23" s="233"/>
      <c r="FZ23" s="233"/>
      <c r="GA23" s="233"/>
      <c r="GB23" s="233"/>
      <c r="GC23" s="233"/>
      <c r="GD23" s="233"/>
      <c r="GE23" s="233"/>
      <c r="GF23" s="233"/>
      <c r="GG23" s="233"/>
      <c r="GH23" s="233"/>
      <c r="GI23" s="233"/>
      <c r="GJ23" s="233"/>
      <c r="GK23" s="233"/>
      <c r="GL23" s="233"/>
      <c r="GM23" s="233"/>
      <c r="GN23" s="233"/>
      <c r="GO23" s="233"/>
      <c r="GP23" s="233"/>
      <c r="GQ23" s="233"/>
      <c r="GR23" s="233"/>
      <c r="GS23" s="233"/>
      <c r="GT23" s="233"/>
      <c r="GU23" s="233"/>
      <c r="GV23" s="233"/>
      <c r="GW23" s="233"/>
      <c r="GX23" s="233"/>
      <c r="GY23" s="233"/>
      <c r="GZ23" s="233"/>
      <c r="HA23" s="233"/>
      <c r="HB23" s="233"/>
      <c r="HC23" s="233"/>
      <c r="HD23" s="233"/>
      <c r="HE23" s="233"/>
      <c r="HF23" s="233"/>
      <c r="HG23" s="233"/>
      <c r="HH23" s="233"/>
      <c r="HI23" s="233"/>
      <c r="HJ23" s="233"/>
      <c r="HK23" s="233"/>
      <c r="HL23" s="233"/>
      <c r="HM23" s="233"/>
      <c r="HN23" s="233"/>
      <c r="HO23" s="233"/>
      <c r="HP23" s="233"/>
      <c r="HQ23" s="233"/>
      <c r="HR23" s="233"/>
      <c r="HS23" s="233"/>
      <c r="HT23" s="233"/>
      <c r="HU23" s="233"/>
      <c r="HV23" s="233"/>
      <c r="HW23" s="233"/>
      <c r="HX23" s="233"/>
      <c r="HY23" s="233"/>
      <c r="HZ23" s="233"/>
      <c r="IA23" s="233"/>
      <c r="IB23" s="233"/>
      <c r="IC23" s="233"/>
      <c r="ID23" s="233"/>
      <c r="IE23" s="233"/>
      <c r="IF23" s="233"/>
      <c r="IG23" s="233"/>
      <c r="IH23" s="233"/>
      <c r="II23" s="233"/>
      <c r="IJ23" s="233"/>
      <c r="IK23" s="233"/>
      <c r="IL23" s="233"/>
      <c r="IM23" s="233"/>
      <c r="IN23" s="233"/>
      <c r="IO23" s="233"/>
      <c r="IP23" s="233"/>
      <c r="IQ23" s="233"/>
      <c r="IR23" s="233"/>
      <c r="IS23" s="233"/>
      <c r="IT23" s="233"/>
      <c r="IU23" s="233"/>
      <c r="IV23" s="233"/>
    </row>
    <row r="24" spans="1:256">
      <c r="A24" s="238" t="s">
        <v>1317</v>
      </c>
      <c r="B24" s="166">
        <v>0</v>
      </c>
      <c r="C24" s="166">
        <f>IFERROR(VLOOKUP(A24,'[1]L08'!$B$7:$C$74,2,FALSE),0)</f>
        <v>0</v>
      </c>
      <c r="D24" s="239"/>
      <c r="E24" s="166"/>
      <c r="F24" s="239"/>
      <c r="G24" s="233"/>
      <c r="H24" s="233"/>
      <c r="I24" s="233"/>
      <c r="J24" s="233"/>
      <c r="K24" s="233"/>
      <c r="L24" s="233"/>
      <c r="M24" s="233"/>
      <c r="N24" s="233"/>
      <c r="O24" s="233"/>
      <c r="P24" s="233"/>
      <c r="Q24" s="233"/>
      <c r="R24" s="233"/>
      <c r="S24" s="233"/>
      <c r="T24" s="233"/>
      <c r="U24" s="233"/>
      <c r="V24" s="233"/>
      <c r="W24" s="233"/>
      <c r="X24" s="233"/>
      <c r="Y24" s="233"/>
      <c r="Z24" s="233"/>
      <c r="AA24" s="233"/>
      <c r="AB24" s="233"/>
      <c r="AC24" s="233"/>
      <c r="AD24" s="233"/>
      <c r="AE24" s="233"/>
      <c r="AF24" s="233"/>
      <c r="AG24" s="233"/>
      <c r="AH24" s="233"/>
      <c r="AI24" s="233"/>
      <c r="AJ24" s="233"/>
      <c r="AK24" s="233"/>
      <c r="AL24" s="233"/>
      <c r="AM24" s="233"/>
      <c r="AN24" s="233"/>
      <c r="AO24" s="233"/>
      <c r="AP24" s="233"/>
      <c r="AQ24" s="233"/>
      <c r="AR24" s="233"/>
      <c r="AS24" s="233"/>
      <c r="AT24" s="233"/>
      <c r="AU24" s="233"/>
      <c r="AV24" s="233"/>
      <c r="AW24" s="233"/>
      <c r="AX24" s="233"/>
      <c r="AY24" s="233"/>
      <c r="AZ24" s="233"/>
      <c r="BA24" s="233"/>
      <c r="BB24" s="233"/>
      <c r="BC24" s="233"/>
      <c r="BD24" s="233"/>
      <c r="BE24" s="233"/>
      <c r="BF24" s="233"/>
      <c r="BG24" s="233"/>
      <c r="BH24" s="233"/>
      <c r="BI24" s="233"/>
      <c r="BJ24" s="233"/>
      <c r="BK24" s="233"/>
      <c r="BL24" s="233"/>
      <c r="BM24" s="233"/>
      <c r="BN24" s="233"/>
      <c r="BO24" s="233"/>
      <c r="BP24" s="233"/>
      <c r="BQ24" s="233"/>
      <c r="BR24" s="233"/>
      <c r="BS24" s="233"/>
      <c r="BT24" s="233"/>
      <c r="BU24" s="233"/>
      <c r="BV24" s="233"/>
      <c r="BW24" s="233"/>
      <c r="BX24" s="233"/>
      <c r="BY24" s="233"/>
      <c r="BZ24" s="233"/>
      <c r="CA24" s="233"/>
      <c r="CB24" s="233"/>
      <c r="CC24" s="233"/>
      <c r="CD24" s="233"/>
      <c r="CE24" s="233"/>
      <c r="CF24" s="233"/>
      <c r="CG24" s="233"/>
      <c r="CH24" s="233"/>
      <c r="CI24" s="233"/>
      <c r="CJ24" s="233"/>
      <c r="CK24" s="233"/>
      <c r="CL24" s="233"/>
      <c r="CM24" s="233"/>
      <c r="CN24" s="233"/>
      <c r="CO24" s="233"/>
      <c r="CP24" s="233"/>
      <c r="CQ24" s="233"/>
      <c r="CR24" s="233"/>
      <c r="CS24" s="233"/>
      <c r="CT24" s="233"/>
      <c r="CU24" s="233"/>
      <c r="CV24" s="233"/>
      <c r="CW24" s="233"/>
      <c r="CX24" s="233"/>
      <c r="CY24" s="233"/>
      <c r="CZ24" s="233"/>
      <c r="DA24" s="233"/>
      <c r="DB24" s="233"/>
      <c r="DC24" s="233"/>
      <c r="DD24" s="233"/>
      <c r="DE24" s="233"/>
      <c r="DF24" s="233"/>
      <c r="DG24" s="233"/>
      <c r="DH24" s="233"/>
      <c r="DI24" s="233"/>
      <c r="DJ24" s="233"/>
      <c r="DK24" s="233"/>
      <c r="DL24" s="233"/>
      <c r="DM24" s="233"/>
      <c r="DN24" s="233"/>
      <c r="DO24" s="233"/>
      <c r="DP24" s="233"/>
      <c r="DQ24" s="233"/>
      <c r="DR24" s="233"/>
      <c r="DS24" s="233"/>
      <c r="DT24" s="233"/>
      <c r="DU24" s="233"/>
      <c r="DV24" s="233"/>
      <c r="DW24" s="233"/>
      <c r="DX24" s="233"/>
      <c r="DY24" s="233"/>
      <c r="DZ24" s="233"/>
      <c r="EA24" s="233"/>
      <c r="EB24" s="233"/>
      <c r="EC24" s="233"/>
      <c r="ED24" s="233"/>
      <c r="EE24" s="233"/>
      <c r="EF24" s="233"/>
      <c r="EG24" s="233"/>
      <c r="EH24" s="233"/>
      <c r="EI24" s="233"/>
      <c r="EJ24" s="233"/>
      <c r="EK24" s="233"/>
      <c r="EL24" s="233"/>
      <c r="EM24" s="233"/>
      <c r="EN24" s="233"/>
      <c r="EO24" s="233"/>
      <c r="EP24" s="233"/>
      <c r="EQ24" s="233"/>
      <c r="ER24" s="233"/>
      <c r="ES24" s="233"/>
      <c r="ET24" s="233"/>
      <c r="EU24" s="233"/>
      <c r="EV24" s="233"/>
      <c r="EW24" s="233"/>
      <c r="EX24" s="233"/>
      <c r="EY24" s="233"/>
      <c r="EZ24" s="233"/>
      <c r="FA24" s="233"/>
      <c r="FB24" s="233"/>
      <c r="FC24" s="233"/>
      <c r="FD24" s="233"/>
      <c r="FE24" s="233"/>
      <c r="FF24" s="233"/>
      <c r="FG24" s="233"/>
      <c r="FH24" s="233"/>
      <c r="FI24" s="233"/>
      <c r="FJ24" s="233"/>
      <c r="FK24" s="233"/>
      <c r="FL24" s="233"/>
      <c r="FM24" s="233"/>
      <c r="FN24" s="233"/>
      <c r="FO24" s="233"/>
      <c r="FP24" s="233"/>
      <c r="FQ24" s="233"/>
      <c r="FR24" s="233"/>
      <c r="FS24" s="233"/>
      <c r="FT24" s="233"/>
      <c r="FU24" s="233"/>
      <c r="FV24" s="233"/>
      <c r="FW24" s="233"/>
      <c r="FX24" s="233"/>
      <c r="FY24" s="233"/>
      <c r="FZ24" s="233"/>
      <c r="GA24" s="233"/>
      <c r="GB24" s="233"/>
      <c r="GC24" s="233"/>
      <c r="GD24" s="233"/>
      <c r="GE24" s="233"/>
      <c r="GF24" s="233"/>
      <c r="GG24" s="233"/>
      <c r="GH24" s="233"/>
      <c r="GI24" s="233"/>
      <c r="GJ24" s="233"/>
      <c r="GK24" s="233"/>
      <c r="GL24" s="233"/>
      <c r="GM24" s="233"/>
      <c r="GN24" s="233"/>
      <c r="GO24" s="233"/>
      <c r="GP24" s="233"/>
      <c r="GQ24" s="233"/>
      <c r="GR24" s="233"/>
      <c r="GS24" s="233"/>
      <c r="GT24" s="233"/>
      <c r="GU24" s="233"/>
      <c r="GV24" s="233"/>
      <c r="GW24" s="233"/>
      <c r="GX24" s="233"/>
      <c r="GY24" s="233"/>
      <c r="GZ24" s="233"/>
      <c r="HA24" s="233"/>
      <c r="HB24" s="233"/>
      <c r="HC24" s="233"/>
      <c r="HD24" s="233"/>
      <c r="HE24" s="233"/>
      <c r="HF24" s="233"/>
      <c r="HG24" s="233"/>
      <c r="HH24" s="233"/>
      <c r="HI24" s="233"/>
      <c r="HJ24" s="233"/>
      <c r="HK24" s="233"/>
      <c r="HL24" s="233"/>
      <c r="HM24" s="233"/>
      <c r="HN24" s="233"/>
      <c r="HO24" s="233"/>
      <c r="HP24" s="233"/>
      <c r="HQ24" s="233"/>
      <c r="HR24" s="233"/>
      <c r="HS24" s="233"/>
      <c r="HT24" s="233"/>
      <c r="HU24" s="233"/>
      <c r="HV24" s="233"/>
      <c r="HW24" s="233"/>
      <c r="HX24" s="233"/>
      <c r="HY24" s="233"/>
      <c r="HZ24" s="233"/>
      <c r="IA24" s="233"/>
      <c r="IB24" s="233"/>
      <c r="IC24" s="233"/>
      <c r="ID24" s="233"/>
      <c r="IE24" s="233"/>
      <c r="IF24" s="233"/>
      <c r="IG24" s="233"/>
      <c r="IH24" s="233"/>
      <c r="II24" s="233"/>
      <c r="IJ24" s="233"/>
      <c r="IK24" s="233"/>
      <c r="IL24" s="233"/>
      <c r="IM24" s="233"/>
      <c r="IN24" s="233"/>
      <c r="IO24" s="233"/>
      <c r="IP24" s="233"/>
      <c r="IQ24" s="233"/>
      <c r="IR24" s="233"/>
      <c r="IS24" s="233"/>
      <c r="IT24" s="233"/>
      <c r="IU24" s="233"/>
      <c r="IV24" s="233"/>
    </row>
    <row r="25" spans="1:256">
      <c r="A25" s="238" t="s">
        <v>1318</v>
      </c>
      <c r="B25" s="166">
        <v>0</v>
      </c>
      <c r="C25" s="166">
        <f>IFERROR(VLOOKUP(A25,'[1]L08'!$B$7:$C$74,2,FALSE),0)</f>
        <v>0</v>
      </c>
      <c r="D25" s="239"/>
      <c r="E25" s="166"/>
      <c r="F25" s="239"/>
      <c r="G25" s="240"/>
      <c r="H25" s="240"/>
      <c r="I25" s="240"/>
      <c r="J25" s="240"/>
      <c r="K25" s="240"/>
      <c r="L25" s="240"/>
      <c r="M25" s="240"/>
      <c r="N25" s="240"/>
      <c r="O25" s="240"/>
      <c r="P25" s="240"/>
      <c r="Q25" s="240"/>
      <c r="R25" s="240"/>
      <c r="S25" s="240"/>
      <c r="T25" s="240"/>
      <c r="U25" s="240"/>
      <c r="V25" s="240"/>
      <c r="W25" s="240"/>
      <c r="X25" s="240"/>
      <c r="Y25" s="240"/>
      <c r="Z25" s="240"/>
      <c r="AA25" s="240"/>
      <c r="AB25" s="240"/>
      <c r="AC25" s="240"/>
      <c r="AD25" s="240"/>
      <c r="AE25" s="240"/>
      <c r="AF25" s="240"/>
      <c r="AG25" s="240"/>
      <c r="AH25" s="240"/>
      <c r="AI25" s="240"/>
      <c r="AJ25" s="240"/>
      <c r="AK25" s="240"/>
      <c r="AL25" s="240"/>
      <c r="AM25" s="240"/>
      <c r="AN25" s="240"/>
      <c r="AO25" s="240"/>
      <c r="AP25" s="240"/>
      <c r="AQ25" s="240"/>
      <c r="AR25" s="240"/>
      <c r="AS25" s="240"/>
      <c r="AT25" s="240"/>
      <c r="AU25" s="240"/>
      <c r="AV25" s="240"/>
      <c r="AW25" s="240"/>
      <c r="AX25" s="240"/>
      <c r="AY25" s="240"/>
      <c r="AZ25" s="240"/>
      <c r="BA25" s="240"/>
      <c r="BB25" s="240"/>
      <c r="BC25" s="240"/>
      <c r="BD25" s="240"/>
      <c r="BE25" s="240"/>
      <c r="BF25" s="240"/>
      <c r="BG25" s="240"/>
      <c r="BH25" s="240"/>
      <c r="BI25" s="240"/>
      <c r="BJ25" s="240"/>
      <c r="BK25" s="240"/>
      <c r="BL25" s="240"/>
      <c r="BM25" s="240"/>
      <c r="BN25" s="240"/>
      <c r="BO25" s="240"/>
      <c r="BP25" s="240"/>
      <c r="BQ25" s="240"/>
      <c r="BR25" s="240"/>
      <c r="BS25" s="240"/>
      <c r="BT25" s="240"/>
      <c r="BU25" s="240"/>
      <c r="BV25" s="240"/>
      <c r="BW25" s="240"/>
      <c r="BX25" s="240"/>
      <c r="BY25" s="240"/>
      <c r="BZ25" s="240"/>
      <c r="CA25" s="240"/>
      <c r="CB25" s="240"/>
      <c r="CC25" s="240"/>
      <c r="CD25" s="240"/>
      <c r="CE25" s="240"/>
      <c r="CF25" s="240"/>
      <c r="CG25" s="240"/>
      <c r="CH25" s="240"/>
      <c r="CI25" s="240"/>
      <c r="CJ25" s="240"/>
      <c r="CK25" s="240"/>
      <c r="CL25" s="240"/>
      <c r="CM25" s="240"/>
      <c r="CN25" s="240"/>
      <c r="CO25" s="240"/>
      <c r="CP25" s="240"/>
      <c r="CQ25" s="240"/>
      <c r="CR25" s="240"/>
      <c r="CS25" s="240"/>
      <c r="CT25" s="240"/>
      <c r="CU25" s="240"/>
      <c r="CV25" s="240"/>
      <c r="CW25" s="240"/>
      <c r="CX25" s="240"/>
      <c r="CY25" s="240"/>
      <c r="CZ25" s="240"/>
      <c r="DA25" s="240"/>
      <c r="DB25" s="240"/>
      <c r="DC25" s="240"/>
      <c r="DD25" s="240"/>
      <c r="DE25" s="240"/>
      <c r="DF25" s="240"/>
      <c r="DG25" s="240"/>
      <c r="DH25" s="240"/>
      <c r="DI25" s="240"/>
      <c r="DJ25" s="240"/>
      <c r="DK25" s="240"/>
      <c r="DL25" s="240"/>
      <c r="DM25" s="240"/>
      <c r="DN25" s="240"/>
      <c r="DO25" s="240"/>
      <c r="DP25" s="240"/>
      <c r="DQ25" s="240"/>
      <c r="DR25" s="240"/>
      <c r="DS25" s="240"/>
      <c r="DT25" s="240"/>
      <c r="DU25" s="240"/>
      <c r="DV25" s="240"/>
      <c r="DW25" s="240"/>
      <c r="DX25" s="240"/>
      <c r="DY25" s="240"/>
      <c r="DZ25" s="240"/>
      <c r="EA25" s="240"/>
      <c r="EB25" s="240"/>
      <c r="EC25" s="240"/>
      <c r="ED25" s="240"/>
      <c r="EE25" s="240"/>
      <c r="EF25" s="240"/>
      <c r="EG25" s="240"/>
      <c r="EH25" s="240"/>
      <c r="EI25" s="240"/>
      <c r="EJ25" s="240"/>
      <c r="EK25" s="240"/>
      <c r="EL25" s="240"/>
      <c r="EM25" s="240"/>
      <c r="EN25" s="240"/>
      <c r="EO25" s="240"/>
      <c r="EP25" s="240"/>
      <c r="EQ25" s="240"/>
      <c r="ER25" s="240"/>
      <c r="ES25" s="240"/>
      <c r="ET25" s="240"/>
      <c r="EU25" s="240"/>
      <c r="EV25" s="240"/>
      <c r="EW25" s="240"/>
      <c r="EX25" s="240"/>
      <c r="EY25" s="240"/>
      <c r="EZ25" s="240"/>
      <c r="FA25" s="240"/>
      <c r="FB25" s="240"/>
      <c r="FC25" s="240"/>
      <c r="FD25" s="240"/>
      <c r="FE25" s="240"/>
      <c r="FF25" s="240"/>
      <c r="FG25" s="240"/>
      <c r="FH25" s="240"/>
      <c r="FI25" s="240"/>
      <c r="FJ25" s="240"/>
      <c r="FK25" s="240"/>
      <c r="FL25" s="240"/>
      <c r="FM25" s="240"/>
      <c r="FN25" s="240"/>
      <c r="FO25" s="240"/>
      <c r="FP25" s="240"/>
      <c r="FQ25" s="240"/>
      <c r="FR25" s="240"/>
      <c r="FS25" s="240"/>
      <c r="FT25" s="240"/>
      <c r="FU25" s="240"/>
      <c r="FV25" s="240"/>
      <c r="FW25" s="240"/>
      <c r="FX25" s="240"/>
      <c r="FY25" s="240"/>
      <c r="FZ25" s="240"/>
      <c r="GA25" s="240"/>
      <c r="GB25" s="240"/>
      <c r="GC25" s="240"/>
      <c r="GD25" s="240"/>
      <c r="GE25" s="240"/>
      <c r="GF25" s="240"/>
      <c r="GG25" s="240"/>
      <c r="GH25" s="240"/>
      <c r="GI25" s="240"/>
      <c r="GJ25" s="240"/>
      <c r="GK25" s="240"/>
      <c r="GL25" s="240"/>
      <c r="GM25" s="240"/>
      <c r="GN25" s="240"/>
      <c r="GO25" s="240"/>
      <c r="GP25" s="240"/>
      <c r="GQ25" s="240"/>
      <c r="GR25" s="240"/>
      <c r="GS25" s="240"/>
      <c r="GT25" s="240"/>
      <c r="GU25" s="240"/>
      <c r="GV25" s="240"/>
      <c r="GW25" s="240"/>
      <c r="GX25" s="240"/>
      <c r="GY25" s="240"/>
      <c r="GZ25" s="240"/>
      <c r="HA25" s="240"/>
      <c r="HB25" s="240"/>
      <c r="HC25" s="240"/>
      <c r="HD25" s="240"/>
      <c r="HE25" s="240"/>
      <c r="HF25" s="240"/>
      <c r="HG25" s="240"/>
      <c r="HH25" s="240"/>
      <c r="HI25" s="240"/>
      <c r="HJ25" s="240"/>
      <c r="HK25" s="240"/>
      <c r="HL25" s="240"/>
      <c r="HM25" s="240"/>
      <c r="HN25" s="240"/>
      <c r="HO25" s="240"/>
      <c r="HP25" s="240"/>
      <c r="HQ25" s="240"/>
      <c r="HR25" s="240"/>
      <c r="HS25" s="240"/>
      <c r="HT25" s="240"/>
      <c r="HU25" s="240"/>
      <c r="HV25" s="240"/>
      <c r="HW25" s="240"/>
      <c r="HX25" s="240"/>
      <c r="HY25" s="240"/>
      <c r="HZ25" s="240"/>
      <c r="IA25" s="240"/>
      <c r="IB25" s="240"/>
      <c r="IC25" s="240"/>
      <c r="ID25" s="240"/>
      <c r="IE25" s="240"/>
      <c r="IF25" s="240"/>
      <c r="IG25" s="240"/>
      <c r="IH25" s="240"/>
      <c r="II25" s="240"/>
      <c r="IJ25" s="240"/>
      <c r="IK25" s="240"/>
      <c r="IL25" s="240"/>
      <c r="IM25" s="240"/>
      <c r="IN25" s="240"/>
      <c r="IO25" s="240"/>
      <c r="IP25" s="240"/>
      <c r="IQ25" s="240"/>
      <c r="IR25" s="240"/>
      <c r="IS25" s="240"/>
      <c r="IT25" s="240"/>
      <c r="IU25" s="240"/>
      <c r="IV25" s="240"/>
    </row>
    <row r="26" spans="1:256">
      <c r="A26" s="238" t="s">
        <v>1319</v>
      </c>
      <c r="B26" s="166">
        <v>0</v>
      </c>
      <c r="C26" s="166">
        <f>IFERROR(VLOOKUP(A26,'[1]L08'!$B$7:$C$74,2,FALSE),0)</f>
        <v>0</v>
      </c>
      <c r="D26" s="239"/>
      <c r="E26" s="166"/>
      <c r="F26" s="239"/>
      <c r="G26" s="225"/>
      <c r="H26" s="225"/>
      <c r="I26" s="225"/>
      <c r="J26" s="225"/>
      <c r="K26" s="225"/>
      <c r="L26" s="225"/>
      <c r="M26" s="225"/>
      <c r="N26" s="225"/>
      <c r="O26" s="225"/>
      <c r="P26" s="225"/>
      <c r="Q26" s="225"/>
      <c r="R26" s="225"/>
      <c r="S26" s="225"/>
      <c r="T26" s="225"/>
      <c r="U26" s="225"/>
      <c r="V26" s="225"/>
      <c r="W26" s="225"/>
      <c r="X26" s="225"/>
      <c r="Y26" s="225"/>
      <c r="Z26" s="225"/>
      <c r="AA26" s="225"/>
      <c r="AB26" s="225"/>
      <c r="AC26" s="225"/>
      <c r="AD26" s="225"/>
      <c r="AE26" s="225"/>
      <c r="AF26" s="225"/>
      <c r="AG26" s="225"/>
      <c r="AH26" s="225"/>
      <c r="AI26" s="225"/>
      <c r="AJ26" s="225"/>
      <c r="AK26" s="225"/>
      <c r="AL26" s="225"/>
      <c r="AM26" s="225"/>
      <c r="AN26" s="225"/>
      <c r="AO26" s="225"/>
      <c r="AP26" s="225"/>
      <c r="AQ26" s="225"/>
      <c r="AR26" s="225"/>
      <c r="AS26" s="225"/>
      <c r="AT26" s="225"/>
      <c r="AU26" s="225"/>
      <c r="AV26" s="225"/>
      <c r="AW26" s="225"/>
      <c r="AX26" s="225"/>
      <c r="AY26" s="225"/>
      <c r="AZ26" s="225"/>
      <c r="BA26" s="225"/>
      <c r="BB26" s="225"/>
      <c r="BC26" s="225"/>
      <c r="BD26" s="225"/>
      <c r="BE26" s="225"/>
      <c r="BF26" s="225"/>
      <c r="BG26" s="225"/>
      <c r="BH26" s="225"/>
      <c r="BI26" s="225"/>
      <c r="BJ26" s="225"/>
      <c r="BK26" s="225"/>
      <c r="BL26" s="225"/>
      <c r="BM26" s="225"/>
      <c r="BN26" s="225"/>
      <c r="BO26" s="225"/>
      <c r="BP26" s="225"/>
      <c r="BQ26" s="225"/>
      <c r="BR26" s="225"/>
      <c r="BS26" s="225"/>
      <c r="BT26" s="225"/>
      <c r="BU26" s="225"/>
      <c r="BV26" s="225"/>
      <c r="BW26" s="225"/>
      <c r="BX26" s="225"/>
      <c r="BY26" s="225"/>
      <c r="BZ26" s="225"/>
      <c r="CA26" s="225"/>
      <c r="CB26" s="225"/>
      <c r="CC26" s="225"/>
      <c r="CD26" s="225"/>
      <c r="CE26" s="225"/>
      <c r="CF26" s="225"/>
      <c r="CG26" s="225"/>
      <c r="CH26" s="225"/>
      <c r="CI26" s="225"/>
      <c r="CJ26" s="225"/>
      <c r="CK26" s="225"/>
      <c r="CL26" s="225"/>
      <c r="CM26" s="225"/>
      <c r="CN26" s="225"/>
      <c r="CO26" s="225"/>
      <c r="CP26" s="225"/>
      <c r="CQ26" s="225"/>
      <c r="CR26" s="225"/>
      <c r="CS26" s="225"/>
      <c r="CT26" s="225"/>
      <c r="CU26" s="225"/>
      <c r="CV26" s="225"/>
      <c r="CW26" s="225"/>
      <c r="CX26" s="225"/>
      <c r="CY26" s="225"/>
      <c r="CZ26" s="225"/>
      <c r="DA26" s="225"/>
      <c r="DB26" s="225"/>
      <c r="DC26" s="225"/>
      <c r="DD26" s="225"/>
      <c r="DE26" s="225"/>
      <c r="DF26" s="225"/>
      <c r="DG26" s="225"/>
      <c r="DH26" s="225"/>
      <c r="DI26" s="225"/>
      <c r="DJ26" s="225"/>
      <c r="DK26" s="225"/>
      <c r="DL26" s="225"/>
      <c r="DM26" s="225"/>
      <c r="DN26" s="225"/>
      <c r="DO26" s="225"/>
      <c r="DP26" s="225"/>
      <c r="DQ26" s="225"/>
      <c r="DR26" s="225"/>
      <c r="DS26" s="225"/>
      <c r="DT26" s="225"/>
      <c r="DU26" s="225"/>
      <c r="DV26" s="225"/>
      <c r="DW26" s="225"/>
      <c r="DX26" s="225"/>
      <c r="DY26" s="225"/>
      <c r="DZ26" s="225"/>
      <c r="EA26" s="225"/>
      <c r="EB26" s="225"/>
      <c r="EC26" s="225"/>
      <c r="ED26" s="225"/>
      <c r="EE26" s="225"/>
      <c r="EF26" s="225"/>
      <c r="EG26" s="225"/>
      <c r="EH26" s="225"/>
      <c r="EI26" s="225"/>
      <c r="EJ26" s="225"/>
      <c r="EK26" s="225"/>
      <c r="EL26" s="225"/>
      <c r="EM26" s="225"/>
      <c r="EN26" s="225"/>
      <c r="EO26" s="225"/>
      <c r="EP26" s="225"/>
      <c r="EQ26" s="225"/>
      <c r="ER26" s="225"/>
      <c r="ES26" s="225"/>
      <c r="ET26" s="225"/>
      <c r="EU26" s="225"/>
      <c r="EV26" s="225"/>
      <c r="EW26" s="225"/>
      <c r="EX26" s="225"/>
      <c r="EY26" s="225"/>
      <c r="EZ26" s="225"/>
      <c r="FA26" s="225"/>
      <c r="FB26" s="225"/>
      <c r="FC26" s="225"/>
      <c r="FD26" s="225"/>
      <c r="FE26" s="225"/>
      <c r="FF26" s="225"/>
      <c r="FG26" s="225"/>
      <c r="FH26" s="225"/>
      <c r="FI26" s="225"/>
      <c r="FJ26" s="225"/>
      <c r="FK26" s="225"/>
      <c r="FL26" s="225"/>
      <c r="FM26" s="225"/>
      <c r="FN26" s="225"/>
      <c r="FO26" s="225"/>
      <c r="FP26" s="225"/>
      <c r="FQ26" s="225"/>
      <c r="FR26" s="225"/>
      <c r="FS26" s="225"/>
      <c r="FT26" s="225"/>
      <c r="FU26" s="225"/>
      <c r="FV26" s="225"/>
      <c r="FW26" s="225"/>
      <c r="FX26" s="225"/>
      <c r="FY26" s="225"/>
      <c r="FZ26" s="225"/>
      <c r="GA26" s="225"/>
      <c r="GB26" s="225"/>
      <c r="GC26" s="225"/>
      <c r="GD26" s="225"/>
      <c r="GE26" s="225"/>
      <c r="GF26" s="225"/>
      <c r="GG26" s="225"/>
      <c r="GH26" s="225"/>
      <c r="GI26" s="225"/>
      <c r="GJ26" s="225"/>
      <c r="GK26" s="225"/>
      <c r="GL26" s="225"/>
      <c r="GM26" s="225"/>
      <c r="GN26" s="225"/>
      <c r="GO26" s="225"/>
      <c r="GP26" s="225"/>
      <c r="GQ26" s="225"/>
      <c r="GR26" s="225"/>
      <c r="GS26" s="225"/>
      <c r="GT26" s="225"/>
      <c r="GU26" s="225"/>
      <c r="GV26" s="225"/>
      <c r="GW26" s="225"/>
      <c r="GX26" s="225"/>
      <c r="GY26" s="225"/>
      <c r="GZ26" s="225"/>
      <c r="HA26" s="225"/>
      <c r="HB26" s="225"/>
      <c r="HC26" s="225"/>
      <c r="HD26" s="225"/>
      <c r="HE26" s="225"/>
      <c r="HF26" s="225"/>
      <c r="HG26" s="225"/>
      <c r="HH26" s="225"/>
      <c r="HI26" s="225"/>
      <c r="HJ26" s="225"/>
      <c r="HK26" s="225"/>
      <c r="HL26" s="225"/>
      <c r="HM26" s="225"/>
      <c r="HN26" s="225"/>
      <c r="HO26" s="225"/>
      <c r="HP26" s="225"/>
      <c r="HQ26" s="225"/>
      <c r="HR26" s="225"/>
      <c r="HS26" s="225"/>
      <c r="HT26" s="225"/>
      <c r="HU26" s="225"/>
      <c r="HV26" s="225"/>
      <c r="HW26" s="225"/>
      <c r="HX26" s="225"/>
      <c r="HY26" s="225"/>
      <c r="HZ26" s="225"/>
      <c r="IA26" s="225"/>
      <c r="IB26" s="225"/>
      <c r="IC26" s="225"/>
      <c r="ID26" s="225"/>
      <c r="IE26" s="225"/>
      <c r="IF26" s="225"/>
      <c r="IG26" s="225"/>
      <c r="IH26" s="225"/>
      <c r="II26" s="225"/>
      <c r="IJ26" s="225"/>
      <c r="IK26" s="225"/>
      <c r="IL26" s="225"/>
      <c r="IM26" s="225"/>
      <c r="IN26" s="225"/>
      <c r="IO26" s="225"/>
      <c r="IP26" s="225"/>
      <c r="IQ26" s="225"/>
      <c r="IR26" s="225"/>
      <c r="IS26" s="225"/>
      <c r="IT26" s="225"/>
      <c r="IU26" s="225"/>
      <c r="IV26" s="225"/>
    </row>
    <row r="27" spans="1:256">
      <c r="A27" s="238" t="s">
        <v>1320</v>
      </c>
      <c r="B27" s="166">
        <v>0</v>
      </c>
      <c r="C27" s="166">
        <f>IFERROR(VLOOKUP(A27,'[1]L08'!$B$7:$C$74,2,FALSE),0)</f>
        <v>0</v>
      </c>
      <c r="D27" s="239"/>
      <c r="E27" s="166"/>
      <c r="F27" s="239"/>
      <c r="G27" s="225"/>
      <c r="H27" s="225"/>
      <c r="I27" s="225"/>
      <c r="J27" s="225"/>
      <c r="K27" s="225"/>
      <c r="L27" s="225"/>
      <c r="M27" s="225"/>
      <c r="N27" s="225"/>
      <c r="O27" s="225"/>
      <c r="P27" s="225"/>
      <c r="Q27" s="225"/>
      <c r="R27" s="225"/>
      <c r="S27" s="225"/>
      <c r="T27" s="225"/>
      <c r="U27" s="225"/>
      <c r="V27" s="225"/>
      <c r="W27" s="225"/>
      <c r="X27" s="225"/>
      <c r="Y27" s="225"/>
      <c r="Z27" s="225"/>
      <c r="AA27" s="225"/>
      <c r="AB27" s="225"/>
      <c r="AC27" s="225"/>
      <c r="AD27" s="225"/>
      <c r="AE27" s="225"/>
      <c r="AF27" s="225"/>
      <c r="AG27" s="225"/>
      <c r="AH27" s="225"/>
      <c r="AI27" s="225"/>
      <c r="AJ27" s="225"/>
      <c r="AK27" s="225"/>
      <c r="AL27" s="225"/>
      <c r="AM27" s="225"/>
      <c r="AN27" s="225"/>
      <c r="AO27" s="225"/>
      <c r="AP27" s="225"/>
      <c r="AQ27" s="225"/>
      <c r="AR27" s="225"/>
      <c r="AS27" s="225"/>
      <c r="AT27" s="225"/>
      <c r="AU27" s="225"/>
      <c r="AV27" s="225"/>
      <c r="AW27" s="225"/>
      <c r="AX27" s="225"/>
      <c r="AY27" s="225"/>
      <c r="AZ27" s="225"/>
      <c r="BA27" s="225"/>
      <c r="BB27" s="225"/>
      <c r="BC27" s="225"/>
      <c r="BD27" s="225"/>
      <c r="BE27" s="225"/>
      <c r="BF27" s="225"/>
      <c r="BG27" s="225"/>
      <c r="BH27" s="225"/>
      <c r="BI27" s="225"/>
      <c r="BJ27" s="225"/>
      <c r="BK27" s="225"/>
      <c r="BL27" s="225"/>
      <c r="BM27" s="225"/>
      <c r="BN27" s="225"/>
      <c r="BO27" s="225"/>
      <c r="BP27" s="225"/>
      <c r="BQ27" s="225"/>
      <c r="BR27" s="225"/>
      <c r="BS27" s="225"/>
      <c r="BT27" s="225"/>
      <c r="BU27" s="225"/>
      <c r="BV27" s="225"/>
      <c r="BW27" s="225"/>
      <c r="BX27" s="225"/>
      <c r="BY27" s="225"/>
      <c r="BZ27" s="225"/>
      <c r="CA27" s="225"/>
      <c r="CB27" s="225"/>
      <c r="CC27" s="225"/>
      <c r="CD27" s="225"/>
      <c r="CE27" s="225"/>
      <c r="CF27" s="225"/>
      <c r="CG27" s="225"/>
      <c r="CH27" s="225"/>
      <c r="CI27" s="225"/>
      <c r="CJ27" s="225"/>
      <c r="CK27" s="225"/>
      <c r="CL27" s="225"/>
      <c r="CM27" s="225"/>
      <c r="CN27" s="225"/>
      <c r="CO27" s="225"/>
      <c r="CP27" s="225"/>
      <c r="CQ27" s="225"/>
      <c r="CR27" s="225"/>
      <c r="CS27" s="225"/>
      <c r="CT27" s="225"/>
      <c r="CU27" s="225"/>
      <c r="CV27" s="225"/>
      <c r="CW27" s="225"/>
      <c r="CX27" s="225"/>
      <c r="CY27" s="225"/>
      <c r="CZ27" s="225"/>
      <c r="DA27" s="225"/>
      <c r="DB27" s="225"/>
      <c r="DC27" s="225"/>
      <c r="DD27" s="225"/>
      <c r="DE27" s="225"/>
      <c r="DF27" s="225"/>
      <c r="DG27" s="225"/>
      <c r="DH27" s="225"/>
      <c r="DI27" s="225"/>
      <c r="DJ27" s="225"/>
      <c r="DK27" s="225"/>
      <c r="DL27" s="225"/>
      <c r="DM27" s="225"/>
      <c r="DN27" s="225"/>
      <c r="DO27" s="225"/>
      <c r="DP27" s="225"/>
      <c r="DQ27" s="225"/>
      <c r="DR27" s="225"/>
      <c r="DS27" s="225"/>
      <c r="DT27" s="225"/>
      <c r="DU27" s="225"/>
      <c r="DV27" s="225"/>
      <c r="DW27" s="225"/>
      <c r="DX27" s="225"/>
      <c r="DY27" s="225"/>
      <c r="DZ27" s="225"/>
      <c r="EA27" s="225"/>
      <c r="EB27" s="225"/>
      <c r="EC27" s="225"/>
      <c r="ED27" s="225"/>
      <c r="EE27" s="225"/>
      <c r="EF27" s="225"/>
      <c r="EG27" s="225"/>
      <c r="EH27" s="225"/>
      <c r="EI27" s="225"/>
      <c r="EJ27" s="225"/>
      <c r="EK27" s="225"/>
      <c r="EL27" s="225"/>
      <c r="EM27" s="225"/>
      <c r="EN27" s="225"/>
      <c r="EO27" s="225"/>
      <c r="EP27" s="225"/>
      <c r="EQ27" s="225"/>
      <c r="ER27" s="225"/>
      <c r="ES27" s="225"/>
      <c r="ET27" s="225"/>
      <c r="EU27" s="225"/>
      <c r="EV27" s="225"/>
      <c r="EW27" s="225"/>
      <c r="EX27" s="225"/>
      <c r="EY27" s="225"/>
      <c r="EZ27" s="225"/>
      <c r="FA27" s="225"/>
      <c r="FB27" s="225"/>
      <c r="FC27" s="225"/>
      <c r="FD27" s="225"/>
      <c r="FE27" s="225"/>
      <c r="FF27" s="225"/>
      <c r="FG27" s="225"/>
      <c r="FH27" s="225"/>
      <c r="FI27" s="225"/>
      <c r="FJ27" s="225"/>
      <c r="FK27" s="225"/>
      <c r="FL27" s="225"/>
      <c r="FM27" s="225"/>
      <c r="FN27" s="225"/>
      <c r="FO27" s="225"/>
      <c r="FP27" s="225"/>
      <c r="FQ27" s="225"/>
      <c r="FR27" s="225"/>
      <c r="FS27" s="225"/>
      <c r="FT27" s="225"/>
      <c r="FU27" s="225"/>
      <c r="FV27" s="225"/>
      <c r="FW27" s="225"/>
      <c r="FX27" s="225"/>
      <c r="FY27" s="225"/>
      <c r="FZ27" s="225"/>
      <c r="GA27" s="225"/>
      <c r="GB27" s="225"/>
      <c r="GC27" s="225"/>
      <c r="GD27" s="225"/>
      <c r="GE27" s="225"/>
      <c r="GF27" s="225"/>
      <c r="GG27" s="225"/>
      <c r="GH27" s="225"/>
      <c r="GI27" s="225"/>
      <c r="GJ27" s="225"/>
      <c r="GK27" s="225"/>
      <c r="GL27" s="225"/>
      <c r="GM27" s="225"/>
      <c r="GN27" s="225"/>
      <c r="GO27" s="225"/>
      <c r="GP27" s="225"/>
      <c r="GQ27" s="225"/>
      <c r="GR27" s="225"/>
      <c r="GS27" s="225"/>
      <c r="GT27" s="225"/>
      <c r="GU27" s="225"/>
      <c r="GV27" s="225"/>
      <c r="GW27" s="225"/>
      <c r="GX27" s="225"/>
      <c r="GY27" s="225"/>
      <c r="GZ27" s="225"/>
      <c r="HA27" s="225"/>
      <c r="HB27" s="225"/>
      <c r="HC27" s="225"/>
      <c r="HD27" s="225"/>
      <c r="HE27" s="225"/>
      <c r="HF27" s="225"/>
      <c r="HG27" s="225"/>
      <c r="HH27" s="225"/>
      <c r="HI27" s="225"/>
      <c r="HJ27" s="225"/>
      <c r="HK27" s="225"/>
      <c r="HL27" s="225"/>
      <c r="HM27" s="225"/>
      <c r="HN27" s="225"/>
      <c r="HO27" s="225"/>
      <c r="HP27" s="225"/>
      <c r="HQ27" s="225"/>
      <c r="HR27" s="225"/>
      <c r="HS27" s="225"/>
      <c r="HT27" s="225"/>
      <c r="HU27" s="225"/>
      <c r="HV27" s="225"/>
      <c r="HW27" s="225"/>
      <c r="HX27" s="225"/>
      <c r="HY27" s="225"/>
      <c r="HZ27" s="225"/>
      <c r="IA27" s="225"/>
      <c r="IB27" s="225"/>
      <c r="IC27" s="225"/>
      <c r="ID27" s="225"/>
      <c r="IE27" s="225"/>
      <c r="IF27" s="225"/>
      <c r="IG27" s="225"/>
      <c r="IH27" s="225"/>
      <c r="II27" s="225"/>
      <c r="IJ27" s="225"/>
      <c r="IK27" s="225"/>
      <c r="IL27" s="225"/>
      <c r="IM27" s="225"/>
      <c r="IN27" s="225"/>
      <c r="IO27" s="225"/>
      <c r="IP27" s="225"/>
      <c r="IQ27" s="225"/>
      <c r="IR27" s="225"/>
      <c r="IS27" s="225"/>
      <c r="IT27" s="225"/>
      <c r="IU27" s="225"/>
      <c r="IV27" s="225"/>
    </row>
    <row r="28" spans="1:256">
      <c r="A28" s="238" t="s">
        <v>1321</v>
      </c>
      <c r="B28" s="166">
        <v>0</v>
      </c>
      <c r="C28" s="166">
        <f>IFERROR(VLOOKUP(A28,'[1]L08'!$B$7:$C$74,2,FALSE),0)</f>
        <v>0</v>
      </c>
      <c r="D28" s="239"/>
      <c r="E28" s="166"/>
      <c r="F28" s="239"/>
      <c r="G28" s="225"/>
      <c r="H28" s="225"/>
      <c r="I28" s="225"/>
      <c r="J28" s="225"/>
      <c r="K28" s="225"/>
      <c r="L28" s="225"/>
      <c r="M28" s="225"/>
      <c r="N28" s="225"/>
      <c r="O28" s="225"/>
      <c r="P28" s="225"/>
      <c r="Q28" s="225"/>
      <c r="R28" s="225"/>
      <c r="S28" s="225"/>
      <c r="T28" s="225"/>
      <c r="U28" s="225"/>
      <c r="V28" s="225"/>
      <c r="W28" s="225"/>
      <c r="X28" s="225"/>
      <c r="Y28" s="225"/>
      <c r="Z28" s="225"/>
      <c r="AA28" s="225"/>
      <c r="AB28" s="225"/>
      <c r="AC28" s="225"/>
      <c r="AD28" s="225"/>
      <c r="AE28" s="225"/>
      <c r="AF28" s="225"/>
      <c r="AG28" s="225"/>
      <c r="AH28" s="225"/>
      <c r="AI28" s="225"/>
      <c r="AJ28" s="225"/>
      <c r="AK28" s="225"/>
      <c r="AL28" s="225"/>
      <c r="AM28" s="225"/>
      <c r="AN28" s="225"/>
      <c r="AO28" s="225"/>
      <c r="AP28" s="225"/>
      <c r="AQ28" s="225"/>
      <c r="AR28" s="225"/>
      <c r="AS28" s="225"/>
      <c r="AT28" s="225"/>
      <c r="AU28" s="225"/>
      <c r="AV28" s="225"/>
      <c r="AW28" s="225"/>
      <c r="AX28" s="225"/>
      <c r="AY28" s="225"/>
      <c r="AZ28" s="225"/>
      <c r="BA28" s="225"/>
      <c r="BB28" s="225"/>
      <c r="BC28" s="225"/>
      <c r="BD28" s="225"/>
      <c r="BE28" s="225"/>
      <c r="BF28" s="225"/>
      <c r="BG28" s="225"/>
      <c r="BH28" s="225"/>
      <c r="BI28" s="225"/>
      <c r="BJ28" s="225"/>
      <c r="BK28" s="225"/>
      <c r="BL28" s="225"/>
      <c r="BM28" s="225"/>
      <c r="BN28" s="225"/>
      <c r="BO28" s="225"/>
      <c r="BP28" s="225"/>
      <c r="BQ28" s="225"/>
      <c r="BR28" s="225"/>
      <c r="BS28" s="225"/>
      <c r="BT28" s="225"/>
      <c r="BU28" s="225"/>
      <c r="BV28" s="225"/>
      <c r="BW28" s="225"/>
      <c r="BX28" s="225"/>
      <c r="BY28" s="225"/>
      <c r="BZ28" s="225"/>
      <c r="CA28" s="225"/>
      <c r="CB28" s="225"/>
      <c r="CC28" s="225"/>
      <c r="CD28" s="225"/>
      <c r="CE28" s="225"/>
      <c r="CF28" s="225"/>
      <c r="CG28" s="225"/>
      <c r="CH28" s="225"/>
      <c r="CI28" s="225"/>
      <c r="CJ28" s="225"/>
      <c r="CK28" s="225"/>
      <c r="CL28" s="225"/>
      <c r="CM28" s="225"/>
      <c r="CN28" s="225"/>
      <c r="CO28" s="225"/>
      <c r="CP28" s="225"/>
      <c r="CQ28" s="225"/>
      <c r="CR28" s="225"/>
      <c r="CS28" s="225"/>
      <c r="CT28" s="225"/>
      <c r="CU28" s="225"/>
      <c r="CV28" s="225"/>
      <c r="CW28" s="225"/>
      <c r="CX28" s="225"/>
      <c r="CY28" s="225"/>
      <c r="CZ28" s="225"/>
      <c r="DA28" s="225"/>
      <c r="DB28" s="225"/>
      <c r="DC28" s="225"/>
      <c r="DD28" s="225"/>
      <c r="DE28" s="225"/>
      <c r="DF28" s="225"/>
      <c r="DG28" s="225"/>
      <c r="DH28" s="225"/>
      <c r="DI28" s="225"/>
      <c r="DJ28" s="225"/>
      <c r="DK28" s="225"/>
      <c r="DL28" s="225"/>
      <c r="DM28" s="225"/>
      <c r="DN28" s="225"/>
      <c r="DO28" s="225"/>
      <c r="DP28" s="225"/>
      <c r="DQ28" s="225"/>
      <c r="DR28" s="225"/>
      <c r="DS28" s="225"/>
      <c r="DT28" s="225"/>
      <c r="DU28" s="225"/>
      <c r="DV28" s="225"/>
      <c r="DW28" s="225"/>
      <c r="DX28" s="225"/>
      <c r="DY28" s="225"/>
      <c r="DZ28" s="225"/>
      <c r="EA28" s="225"/>
      <c r="EB28" s="225"/>
      <c r="EC28" s="225"/>
      <c r="ED28" s="225"/>
      <c r="EE28" s="225"/>
      <c r="EF28" s="225"/>
      <c r="EG28" s="225"/>
      <c r="EH28" s="225"/>
      <c r="EI28" s="225"/>
      <c r="EJ28" s="225"/>
      <c r="EK28" s="225"/>
      <c r="EL28" s="225"/>
      <c r="EM28" s="225"/>
      <c r="EN28" s="225"/>
      <c r="EO28" s="225"/>
      <c r="EP28" s="225"/>
      <c r="EQ28" s="225"/>
      <c r="ER28" s="225"/>
      <c r="ES28" s="225"/>
      <c r="ET28" s="225"/>
      <c r="EU28" s="225"/>
      <c r="EV28" s="225"/>
      <c r="EW28" s="225"/>
      <c r="EX28" s="225"/>
      <c r="EY28" s="225"/>
      <c r="EZ28" s="225"/>
      <c r="FA28" s="225"/>
      <c r="FB28" s="225"/>
      <c r="FC28" s="225"/>
      <c r="FD28" s="225"/>
      <c r="FE28" s="225"/>
      <c r="FF28" s="225"/>
      <c r="FG28" s="225"/>
      <c r="FH28" s="225"/>
      <c r="FI28" s="225"/>
      <c r="FJ28" s="225"/>
      <c r="FK28" s="225"/>
      <c r="FL28" s="225"/>
      <c r="FM28" s="225"/>
      <c r="FN28" s="225"/>
      <c r="FO28" s="225"/>
      <c r="FP28" s="225"/>
      <c r="FQ28" s="225"/>
      <c r="FR28" s="225"/>
      <c r="FS28" s="225"/>
      <c r="FT28" s="225"/>
      <c r="FU28" s="225"/>
      <c r="FV28" s="225"/>
      <c r="FW28" s="225"/>
      <c r="FX28" s="225"/>
      <c r="FY28" s="225"/>
      <c r="FZ28" s="225"/>
      <c r="GA28" s="225"/>
      <c r="GB28" s="225"/>
      <c r="GC28" s="225"/>
      <c r="GD28" s="225"/>
      <c r="GE28" s="225"/>
      <c r="GF28" s="225"/>
      <c r="GG28" s="225"/>
      <c r="GH28" s="225"/>
      <c r="GI28" s="225"/>
      <c r="GJ28" s="225"/>
      <c r="GK28" s="225"/>
      <c r="GL28" s="225"/>
      <c r="GM28" s="225"/>
      <c r="GN28" s="225"/>
      <c r="GO28" s="225"/>
      <c r="GP28" s="225"/>
      <c r="GQ28" s="225"/>
      <c r="GR28" s="225"/>
      <c r="GS28" s="225"/>
      <c r="GT28" s="225"/>
      <c r="GU28" s="225"/>
      <c r="GV28" s="225"/>
      <c r="GW28" s="225"/>
      <c r="GX28" s="225"/>
      <c r="GY28" s="225"/>
      <c r="GZ28" s="225"/>
      <c r="HA28" s="225"/>
      <c r="HB28" s="225"/>
      <c r="HC28" s="225"/>
      <c r="HD28" s="225"/>
      <c r="HE28" s="225"/>
      <c r="HF28" s="225"/>
      <c r="HG28" s="225"/>
      <c r="HH28" s="225"/>
      <c r="HI28" s="225"/>
      <c r="HJ28" s="225"/>
      <c r="HK28" s="225"/>
      <c r="HL28" s="225"/>
      <c r="HM28" s="225"/>
      <c r="HN28" s="225"/>
      <c r="HO28" s="225"/>
      <c r="HP28" s="225"/>
      <c r="HQ28" s="225"/>
      <c r="HR28" s="225"/>
      <c r="HS28" s="225"/>
      <c r="HT28" s="225"/>
      <c r="HU28" s="225"/>
      <c r="HV28" s="225"/>
      <c r="HW28" s="225"/>
      <c r="HX28" s="225"/>
      <c r="HY28" s="225"/>
      <c r="HZ28" s="225"/>
      <c r="IA28" s="225"/>
      <c r="IB28" s="225"/>
      <c r="IC28" s="225"/>
      <c r="ID28" s="225"/>
      <c r="IE28" s="225"/>
      <c r="IF28" s="225"/>
      <c r="IG28" s="225"/>
      <c r="IH28" s="225"/>
      <c r="II28" s="225"/>
      <c r="IJ28" s="225"/>
      <c r="IK28" s="225"/>
      <c r="IL28" s="225"/>
      <c r="IM28" s="225"/>
      <c r="IN28" s="225"/>
      <c r="IO28" s="225"/>
      <c r="IP28" s="225"/>
      <c r="IQ28" s="225"/>
      <c r="IR28" s="225"/>
      <c r="IS28" s="225"/>
      <c r="IT28" s="225"/>
      <c r="IU28" s="225"/>
      <c r="IV28" s="225"/>
    </row>
    <row r="29" spans="1:256">
      <c r="A29" s="238" t="s">
        <v>1322</v>
      </c>
      <c r="B29" s="166">
        <v>0</v>
      </c>
      <c r="C29" s="166">
        <f>IFERROR(VLOOKUP(A29,'[1]L08'!$B$7:$C$74,2,FALSE),0)</f>
        <v>0</v>
      </c>
      <c r="D29" s="239"/>
      <c r="E29" s="166"/>
      <c r="F29" s="239"/>
      <c r="G29" s="225"/>
      <c r="H29" s="225"/>
      <c r="I29" s="225"/>
      <c r="J29" s="225"/>
      <c r="K29" s="225"/>
      <c r="L29" s="225"/>
      <c r="M29" s="225"/>
      <c r="N29" s="225"/>
      <c r="O29" s="225"/>
      <c r="P29" s="225"/>
      <c r="Q29" s="225"/>
      <c r="R29" s="225"/>
      <c r="S29" s="225"/>
      <c r="T29" s="225"/>
      <c r="U29" s="225"/>
      <c r="V29" s="225"/>
      <c r="W29" s="225"/>
      <c r="X29" s="225"/>
      <c r="Y29" s="225"/>
      <c r="Z29" s="225"/>
      <c r="AA29" s="225"/>
      <c r="AB29" s="225"/>
      <c r="AC29" s="225"/>
      <c r="AD29" s="225"/>
      <c r="AE29" s="225"/>
      <c r="AF29" s="225"/>
      <c r="AG29" s="225"/>
      <c r="AH29" s="225"/>
      <c r="AI29" s="225"/>
      <c r="AJ29" s="225"/>
      <c r="AK29" s="225"/>
      <c r="AL29" s="225"/>
      <c r="AM29" s="225"/>
      <c r="AN29" s="225"/>
      <c r="AO29" s="225"/>
      <c r="AP29" s="225"/>
      <c r="AQ29" s="225"/>
      <c r="AR29" s="225"/>
      <c r="AS29" s="225"/>
      <c r="AT29" s="225"/>
      <c r="AU29" s="225"/>
      <c r="AV29" s="225"/>
      <c r="AW29" s="225"/>
      <c r="AX29" s="225"/>
      <c r="AY29" s="225"/>
      <c r="AZ29" s="225"/>
      <c r="BA29" s="225"/>
      <c r="BB29" s="225"/>
      <c r="BC29" s="225"/>
      <c r="BD29" s="225"/>
      <c r="BE29" s="225"/>
      <c r="BF29" s="225"/>
      <c r="BG29" s="225"/>
      <c r="BH29" s="225"/>
      <c r="BI29" s="225"/>
      <c r="BJ29" s="225"/>
      <c r="BK29" s="225"/>
      <c r="BL29" s="225"/>
      <c r="BM29" s="225"/>
      <c r="BN29" s="225"/>
      <c r="BO29" s="225"/>
      <c r="BP29" s="225"/>
      <c r="BQ29" s="225"/>
      <c r="BR29" s="225"/>
      <c r="BS29" s="225"/>
      <c r="BT29" s="225"/>
      <c r="BU29" s="225"/>
      <c r="BV29" s="225"/>
      <c r="BW29" s="225"/>
      <c r="BX29" s="225"/>
      <c r="BY29" s="225"/>
      <c r="BZ29" s="225"/>
      <c r="CA29" s="225"/>
      <c r="CB29" s="225"/>
      <c r="CC29" s="225"/>
      <c r="CD29" s="225"/>
      <c r="CE29" s="225"/>
      <c r="CF29" s="225"/>
      <c r="CG29" s="225"/>
      <c r="CH29" s="225"/>
      <c r="CI29" s="225"/>
      <c r="CJ29" s="225"/>
      <c r="CK29" s="225"/>
      <c r="CL29" s="225"/>
      <c r="CM29" s="225"/>
      <c r="CN29" s="225"/>
      <c r="CO29" s="225"/>
      <c r="CP29" s="225"/>
      <c r="CQ29" s="225"/>
      <c r="CR29" s="225"/>
      <c r="CS29" s="225"/>
      <c r="CT29" s="225"/>
      <c r="CU29" s="225"/>
      <c r="CV29" s="225"/>
      <c r="CW29" s="225"/>
      <c r="CX29" s="225"/>
      <c r="CY29" s="225"/>
      <c r="CZ29" s="225"/>
      <c r="DA29" s="225"/>
      <c r="DB29" s="225"/>
      <c r="DC29" s="225"/>
      <c r="DD29" s="225"/>
      <c r="DE29" s="225"/>
      <c r="DF29" s="225"/>
      <c r="DG29" s="225"/>
      <c r="DH29" s="225"/>
      <c r="DI29" s="225"/>
      <c r="DJ29" s="225"/>
      <c r="DK29" s="225"/>
      <c r="DL29" s="225"/>
      <c r="DM29" s="225"/>
      <c r="DN29" s="225"/>
      <c r="DO29" s="225"/>
      <c r="DP29" s="225"/>
      <c r="DQ29" s="225"/>
      <c r="DR29" s="225"/>
      <c r="DS29" s="225"/>
      <c r="DT29" s="225"/>
      <c r="DU29" s="225"/>
      <c r="DV29" s="225"/>
      <c r="DW29" s="225"/>
      <c r="DX29" s="225"/>
      <c r="DY29" s="225"/>
      <c r="DZ29" s="225"/>
      <c r="EA29" s="225"/>
      <c r="EB29" s="225"/>
      <c r="EC29" s="225"/>
      <c r="ED29" s="225"/>
      <c r="EE29" s="225"/>
      <c r="EF29" s="225"/>
      <c r="EG29" s="225"/>
      <c r="EH29" s="225"/>
      <c r="EI29" s="225"/>
      <c r="EJ29" s="225"/>
      <c r="EK29" s="225"/>
      <c r="EL29" s="225"/>
      <c r="EM29" s="225"/>
      <c r="EN29" s="225"/>
      <c r="EO29" s="225"/>
      <c r="EP29" s="225"/>
      <c r="EQ29" s="225"/>
      <c r="ER29" s="225"/>
      <c r="ES29" s="225"/>
      <c r="ET29" s="225"/>
      <c r="EU29" s="225"/>
      <c r="EV29" s="225"/>
      <c r="EW29" s="225"/>
      <c r="EX29" s="225"/>
      <c r="EY29" s="225"/>
      <c r="EZ29" s="225"/>
      <c r="FA29" s="225"/>
      <c r="FB29" s="225"/>
      <c r="FC29" s="225"/>
      <c r="FD29" s="225"/>
      <c r="FE29" s="225"/>
      <c r="FF29" s="225"/>
      <c r="FG29" s="225"/>
      <c r="FH29" s="225"/>
      <c r="FI29" s="225"/>
      <c r="FJ29" s="225"/>
      <c r="FK29" s="225"/>
      <c r="FL29" s="225"/>
      <c r="FM29" s="225"/>
      <c r="FN29" s="225"/>
      <c r="FO29" s="225"/>
      <c r="FP29" s="225"/>
      <c r="FQ29" s="225"/>
      <c r="FR29" s="225"/>
      <c r="FS29" s="225"/>
      <c r="FT29" s="225"/>
      <c r="FU29" s="225"/>
      <c r="FV29" s="225"/>
      <c r="FW29" s="225"/>
      <c r="FX29" s="225"/>
      <c r="FY29" s="225"/>
      <c r="FZ29" s="225"/>
      <c r="GA29" s="225"/>
      <c r="GB29" s="225"/>
      <c r="GC29" s="225"/>
      <c r="GD29" s="225"/>
      <c r="GE29" s="225"/>
      <c r="GF29" s="225"/>
      <c r="GG29" s="225"/>
      <c r="GH29" s="225"/>
      <c r="GI29" s="225"/>
      <c r="GJ29" s="225"/>
      <c r="GK29" s="225"/>
      <c r="GL29" s="225"/>
      <c r="GM29" s="225"/>
      <c r="GN29" s="225"/>
      <c r="GO29" s="225"/>
      <c r="GP29" s="225"/>
      <c r="GQ29" s="225"/>
      <c r="GR29" s="225"/>
      <c r="GS29" s="225"/>
      <c r="GT29" s="225"/>
      <c r="GU29" s="225"/>
      <c r="GV29" s="225"/>
      <c r="GW29" s="225"/>
      <c r="GX29" s="225"/>
      <c r="GY29" s="225"/>
      <c r="GZ29" s="225"/>
      <c r="HA29" s="225"/>
      <c r="HB29" s="225"/>
      <c r="HC29" s="225"/>
      <c r="HD29" s="225"/>
      <c r="HE29" s="225"/>
      <c r="HF29" s="225"/>
      <c r="HG29" s="225"/>
      <c r="HH29" s="225"/>
      <c r="HI29" s="225"/>
      <c r="HJ29" s="225"/>
      <c r="HK29" s="225"/>
      <c r="HL29" s="225"/>
      <c r="HM29" s="225"/>
      <c r="HN29" s="225"/>
      <c r="HO29" s="225"/>
      <c r="HP29" s="225"/>
      <c r="HQ29" s="225"/>
      <c r="HR29" s="225"/>
      <c r="HS29" s="225"/>
      <c r="HT29" s="225"/>
      <c r="HU29" s="225"/>
      <c r="HV29" s="225"/>
      <c r="HW29" s="225"/>
      <c r="HX29" s="225"/>
      <c r="HY29" s="225"/>
      <c r="HZ29" s="225"/>
      <c r="IA29" s="225"/>
      <c r="IB29" s="225"/>
      <c r="IC29" s="225"/>
      <c r="ID29" s="225"/>
      <c r="IE29" s="225"/>
      <c r="IF29" s="225"/>
      <c r="IG29" s="225"/>
      <c r="IH29" s="225"/>
      <c r="II29" s="225"/>
      <c r="IJ29" s="225"/>
      <c r="IK29" s="225"/>
      <c r="IL29" s="225"/>
      <c r="IM29" s="225"/>
      <c r="IN29" s="225"/>
      <c r="IO29" s="225"/>
      <c r="IP29" s="225"/>
      <c r="IQ29" s="225"/>
      <c r="IR29" s="225"/>
      <c r="IS29" s="225"/>
      <c r="IT29" s="225"/>
      <c r="IU29" s="225"/>
      <c r="IV29" s="225"/>
    </row>
    <row r="30" spans="1:256">
      <c r="A30" s="238" t="s">
        <v>1323</v>
      </c>
      <c r="B30" s="166">
        <v>3000</v>
      </c>
      <c r="C30" s="166">
        <v>3448</v>
      </c>
      <c r="D30" s="239">
        <f>C30/B30*100</f>
        <v>114.933333333333</v>
      </c>
      <c r="E30" s="166">
        <v>3033</v>
      </c>
      <c r="F30" s="239">
        <f>C30/E30*100</f>
        <v>113.682822288164</v>
      </c>
      <c r="G30" s="225"/>
      <c r="H30" s="225"/>
      <c r="I30" s="225"/>
      <c r="J30" s="225"/>
      <c r="K30" s="225"/>
      <c r="L30" s="225"/>
      <c r="M30" s="225"/>
      <c r="N30" s="225"/>
      <c r="O30" s="225"/>
      <c r="P30" s="225"/>
      <c r="Q30" s="225"/>
      <c r="R30" s="225"/>
      <c r="S30" s="225"/>
      <c r="T30" s="225"/>
      <c r="U30" s="225"/>
      <c r="V30" s="225"/>
      <c r="W30" s="225"/>
      <c r="X30" s="225"/>
      <c r="Y30" s="225"/>
      <c r="Z30" s="225"/>
      <c r="AA30" s="225"/>
      <c r="AB30" s="225"/>
      <c r="AC30" s="225"/>
      <c r="AD30" s="225"/>
      <c r="AE30" s="225"/>
      <c r="AF30" s="225"/>
      <c r="AG30" s="225"/>
      <c r="AH30" s="225"/>
      <c r="AI30" s="225"/>
      <c r="AJ30" s="225"/>
      <c r="AK30" s="225"/>
      <c r="AL30" s="225"/>
      <c r="AM30" s="225"/>
      <c r="AN30" s="225"/>
      <c r="AO30" s="225"/>
      <c r="AP30" s="225"/>
      <c r="AQ30" s="225"/>
      <c r="AR30" s="225"/>
      <c r="AS30" s="225"/>
      <c r="AT30" s="225"/>
      <c r="AU30" s="225"/>
      <c r="AV30" s="225"/>
      <c r="AW30" s="225"/>
      <c r="AX30" s="225"/>
      <c r="AY30" s="225"/>
      <c r="AZ30" s="225"/>
      <c r="BA30" s="225"/>
      <c r="BB30" s="225"/>
      <c r="BC30" s="225"/>
      <c r="BD30" s="225"/>
      <c r="BE30" s="225"/>
      <c r="BF30" s="225"/>
      <c r="BG30" s="225"/>
      <c r="BH30" s="225"/>
      <c r="BI30" s="225"/>
      <c r="BJ30" s="225"/>
      <c r="BK30" s="225"/>
      <c r="BL30" s="225"/>
      <c r="BM30" s="225"/>
      <c r="BN30" s="225"/>
      <c r="BO30" s="225"/>
      <c r="BP30" s="225"/>
      <c r="BQ30" s="225"/>
      <c r="BR30" s="225"/>
      <c r="BS30" s="225"/>
      <c r="BT30" s="225"/>
      <c r="BU30" s="225"/>
      <c r="BV30" s="225"/>
      <c r="BW30" s="225"/>
      <c r="BX30" s="225"/>
      <c r="BY30" s="225"/>
      <c r="BZ30" s="225"/>
      <c r="CA30" s="225"/>
      <c r="CB30" s="225"/>
      <c r="CC30" s="225"/>
      <c r="CD30" s="225"/>
      <c r="CE30" s="225"/>
      <c r="CF30" s="225"/>
      <c r="CG30" s="225"/>
      <c r="CH30" s="225"/>
      <c r="CI30" s="225"/>
      <c r="CJ30" s="225"/>
      <c r="CK30" s="225"/>
      <c r="CL30" s="225"/>
      <c r="CM30" s="225"/>
      <c r="CN30" s="225"/>
      <c r="CO30" s="225"/>
      <c r="CP30" s="225"/>
      <c r="CQ30" s="225"/>
      <c r="CR30" s="225"/>
      <c r="CS30" s="225"/>
      <c r="CT30" s="225"/>
      <c r="CU30" s="225"/>
      <c r="CV30" s="225"/>
      <c r="CW30" s="225"/>
      <c r="CX30" s="225"/>
      <c r="CY30" s="225"/>
      <c r="CZ30" s="225"/>
      <c r="DA30" s="225"/>
      <c r="DB30" s="225"/>
      <c r="DC30" s="225"/>
      <c r="DD30" s="225"/>
      <c r="DE30" s="225"/>
      <c r="DF30" s="225"/>
      <c r="DG30" s="225"/>
      <c r="DH30" s="225"/>
      <c r="DI30" s="225"/>
      <c r="DJ30" s="225"/>
      <c r="DK30" s="225"/>
      <c r="DL30" s="225"/>
      <c r="DM30" s="225"/>
      <c r="DN30" s="225"/>
      <c r="DO30" s="225"/>
      <c r="DP30" s="225"/>
      <c r="DQ30" s="225"/>
      <c r="DR30" s="225"/>
      <c r="DS30" s="225"/>
      <c r="DT30" s="225"/>
      <c r="DU30" s="225"/>
      <c r="DV30" s="225"/>
      <c r="DW30" s="225"/>
      <c r="DX30" s="225"/>
      <c r="DY30" s="225"/>
      <c r="DZ30" s="225"/>
      <c r="EA30" s="225"/>
      <c r="EB30" s="225"/>
      <c r="EC30" s="225"/>
      <c r="ED30" s="225"/>
      <c r="EE30" s="225"/>
      <c r="EF30" s="225"/>
      <c r="EG30" s="225"/>
      <c r="EH30" s="225"/>
      <c r="EI30" s="225"/>
      <c r="EJ30" s="225"/>
      <c r="EK30" s="225"/>
      <c r="EL30" s="225"/>
      <c r="EM30" s="225"/>
      <c r="EN30" s="225"/>
      <c r="EO30" s="225"/>
      <c r="EP30" s="225"/>
      <c r="EQ30" s="225"/>
      <c r="ER30" s="225"/>
      <c r="ES30" s="225"/>
      <c r="ET30" s="225"/>
      <c r="EU30" s="225"/>
      <c r="EV30" s="225"/>
      <c r="EW30" s="225"/>
      <c r="EX30" s="225"/>
      <c r="EY30" s="225"/>
      <c r="EZ30" s="225"/>
      <c r="FA30" s="225"/>
      <c r="FB30" s="225"/>
      <c r="FC30" s="225"/>
      <c r="FD30" s="225"/>
      <c r="FE30" s="225"/>
      <c r="FF30" s="225"/>
      <c r="FG30" s="225"/>
      <c r="FH30" s="225"/>
      <c r="FI30" s="225"/>
      <c r="FJ30" s="225"/>
      <c r="FK30" s="225"/>
      <c r="FL30" s="225"/>
      <c r="FM30" s="225"/>
      <c r="FN30" s="225"/>
      <c r="FO30" s="225"/>
      <c r="FP30" s="225"/>
      <c r="FQ30" s="225"/>
      <c r="FR30" s="225"/>
      <c r="FS30" s="225"/>
      <c r="FT30" s="225"/>
      <c r="FU30" s="225"/>
      <c r="FV30" s="225"/>
      <c r="FW30" s="225"/>
      <c r="FX30" s="225"/>
      <c r="FY30" s="225"/>
      <c r="FZ30" s="225"/>
      <c r="GA30" s="225"/>
      <c r="GB30" s="225"/>
      <c r="GC30" s="225"/>
      <c r="GD30" s="225"/>
      <c r="GE30" s="225"/>
      <c r="GF30" s="225"/>
      <c r="GG30" s="225"/>
      <c r="GH30" s="225"/>
      <c r="GI30" s="225"/>
      <c r="GJ30" s="225"/>
      <c r="GK30" s="225"/>
      <c r="GL30" s="225"/>
      <c r="GM30" s="225"/>
      <c r="GN30" s="225"/>
      <c r="GO30" s="225"/>
      <c r="GP30" s="225"/>
      <c r="GQ30" s="225"/>
      <c r="GR30" s="225"/>
      <c r="GS30" s="225"/>
      <c r="GT30" s="225"/>
      <c r="GU30" s="225"/>
      <c r="GV30" s="225"/>
      <c r="GW30" s="225"/>
      <c r="GX30" s="225"/>
      <c r="GY30" s="225"/>
      <c r="GZ30" s="225"/>
      <c r="HA30" s="225"/>
      <c r="HB30" s="225"/>
      <c r="HC30" s="225"/>
      <c r="HD30" s="225"/>
      <c r="HE30" s="225"/>
      <c r="HF30" s="225"/>
      <c r="HG30" s="225"/>
      <c r="HH30" s="225"/>
      <c r="HI30" s="225"/>
      <c r="HJ30" s="225"/>
      <c r="HK30" s="225"/>
      <c r="HL30" s="225"/>
      <c r="HM30" s="225"/>
      <c r="HN30" s="225"/>
      <c r="HO30" s="225"/>
      <c r="HP30" s="225"/>
      <c r="HQ30" s="225"/>
      <c r="HR30" s="225"/>
      <c r="HS30" s="225"/>
      <c r="HT30" s="225"/>
      <c r="HU30" s="225"/>
      <c r="HV30" s="225"/>
      <c r="HW30" s="225"/>
      <c r="HX30" s="225"/>
      <c r="HY30" s="225"/>
      <c r="HZ30" s="225"/>
      <c r="IA30" s="225"/>
      <c r="IB30" s="225"/>
      <c r="IC30" s="225"/>
      <c r="ID30" s="225"/>
      <c r="IE30" s="225"/>
      <c r="IF30" s="225"/>
      <c r="IG30" s="225"/>
      <c r="IH30" s="225"/>
      <c r="II30" s="225"/>
      <c r="IJ30" s="225"/>
      <c r="IK30" s="225"/>
      <c r="IL30" s="225"/>
      <c r="IM30" s="225"/>
      <c r="IN30" s="225"/>
      <c r="IO30" s="225"/>
      <c r="IP30" s="225"/>
      <c r="IQ30" s="225"/>
      <c r="IR30" s="225"/>
      <c r="IS30" s="225"/>
      <c r="IT30" s="225"/>
      <c r="IU30" s="225"/>
      <c r="IV30" s="225"/>
    </row>
    <row r="31" spans="1:256">
      <c r="A31" s="238" t="s">
        <v>1324</v>
      </c>
      <c r="B31" s="166">
        <v>0</v>
      </c>
      <c r="C31" s="166">
        <f>IFERROR(VLOOKUP(A31,'[1]L08'!$B$7:$C$74,2,FALSE),0)</f>
        <v>0</v>
      </c>
      <c r="D31" s="239"/>
      <c r="E31" s="166"/>
      <c r="F31" s="239"/>
      <c r="G31" s="225"/>
      <c r="H31" s="225"/>
      <c r="I31" s="225"/>
      <c r="J31" s="225"/>
      <c r="K31" s="225"/>
      <c r="L31" s="225"/>
      <c r="M31" s="225"/>
      <c r="N31" s="225"/>
      <c r="O31" s="225"/>
      <c r="P31" s="225"/>
      <c r="Q31" s="225"/>
      <c r="R31" s="225"/>
      <c r="S31" s="225"/>
      <c r="T31" s="225"/>
      <c r="U31" s="225"/>
      <c r="V31" s="225"/>
      <c r="W31" s="225"/>
      <c r="X31" s="225"/>
      <c r="Y31" s="225"/>
      <c r="Z31" s="225"/>
      <c r="AA31" s="225"/>
      <c r="AB31" s="225"/>
      <c r="AC31" s="225"/>
      <c r="AD31" s="225"/>
      <c r="AE31" s="225"/>
      <c r="AF31" s="225"/>
      <c r="AG31" s="225"/>
      <c r="AH31" s="225"/>
      <c r="AI31" s="225"/>
      <c r="AJ31" s="225"/>
      <c r="AK31" s="225"/>
      <c r="AL31" s="225"/>
      <c r="AM31" s="225"/>
      <c r="AN31" s="225"/>
      <c r="AO31" s="225"/>
      <c r="AP31" s="225"/>
      <c r="AQ31" s="225"/>
      <c r="AR31" s="225"/>
      <c r="AS31" s="225"/>
      <c r="AT31" s="225"/>
      <c r="AU31" s="225"/>
      <c r="AV31" s="225"/>
      <c r="AW31" s="225"/>
      <c r="AX31" s="225"/>
      <c r="AY31" s="225"/>
      <c r="AZ31" s="225"/>
      <c r="BA31" s="225"/>
      <c r="BB31" s="225"/>
      <c r="BC31" s="225"/>
      <c r="BD31" s="225"/>
      <c r="BE31" s="225"/>
      <c r="BF31" s="225"/>
      <c r="BG31" s="225"/>
      <c r="BH31" s="225"/>
      <c r="BI31" s="225"/>
      <c r="BJ31" s="225"/>
      <c r="BK31" s="225"/>
      <c r="BL31" s="225"/>
      <c r="BM31" s="225"/>
      <c r="BN31" s="225"/>
      <c r="BO31" s="225"/>
      <c r="BP31" s="225"/>
      <c r="BQ31" s="225"/>
      <c r="BR31" s="225"/>
      <c r="BS31" s="225"/>
      <c r="BT31" s="225"/>
      <c r="BU31" s="225"/>
      <c r="BV31" s="225"/>
      <c r="BW31" s="225"/>
      <c r="BX31" s="225"/>
      <c r="BY31" s="225"/>
      <c r="BZ31" s="225"/>
      <c r="CA31" s="225"/>
      <c r="CB31" s="225"/>
      <c r="CC31" s="225"/>
      <c r="CD31" s="225"/>
      <c r="CE31" s="225"/>
      <c r="CF31" s="225"/>
      <c r="CG31" s="225"/>
      <c r="CH31" s="225"/>
      <c r="CI31" s="225"/>
      <c r="CJ31" s="225"/>
      <c r="CK31" s="225"/>
      <c r="CL31" s="225"/>
      <c r="CM31" s="225"/>
      <c r="CN31" s="225"/>
      <c r="CO31" s="225"/>
      <c r="CP31" s="225"/>
      <c r="CQ31" s="225"/>
      <c r="CR31" s="225"/>
      <c r="CS31" s="225"/>
      <c r="CT31" s="225"/>
      <c r="CU31" s="225"/>
      <c r="CV31" s="225"/>
      <c r="CW31" s="225"/>
      <c r="CX31" s="225"/>
      <c r="CY31" s="225"/>
      <c r="CZ31" s="225"/>
      <c r="DA31" s="225"/>
      <c r="DB31" s="225"/>
      <c r="DC31" s="225"/>
      <c r="DD31" s="225"/>
      <c r="DE31" s="225"/>
      <c r="DF31" s="225"/>
      <c r="DG31" s="225"/>
      <c r="DH31" s="225"/>
      <c r="DI31" s="225"/>
      <c r="DJ31" s="225"/>
      <c r="DK31" s="225"/>
      <c r="DL31" s="225"/>
      <c r="DM31" s="225"/>
      <c r="DN31" s="225"/>
      <c r="DO31" s="225"/>
      <c r="DP31" s="225"/>
      <c r="DQ31" s="225"/>
      <c r="DR31" s="225"/>
      <c r="DS31" s="225"/>
      <c r="DT31" s="225"/>
      <c r="DU31" s="225"/>
      <c r="DV31" s="225"/>
      <c r="DW31" s="225"/>
      <c r="DX31" s="225"/>
      <c r="DY31" s="225"/>
      <c r="DZ31" s="225"/>
      <c r="EA31" s="225"/>
      <c r="EB31" s="225"/>
      <c r="EC31" s="225"/>
      <c r="ED31" s="225"/>
      <c r="EE31" s="225"/>
      <c r="EF31" s="225"/>
      <c r="EG31" s="225"/>
      <c r="EH31" s="225"/>
      <c r="EI31" s="225"/>
      <c r="EJ31" s="225"/>
      <c r="EK31" s="225"/>
      <c r="EL31" s="225"/>
      <c r="EM31" s="225"/>
      <c r="EN31" s="225"/>
      <c r="EO31" s="225"/>
      <c r="EP31" s="225"/>
      <c r="EQ31" s="225"/>
      <c r="ER31" s="225"/>
      <c r="ES31" s="225"/>
      <c r="ET31" s="225"/>
      <c r="EU31" s="225"/>
      <c r="EV31" s="225"/>
      <c r="EW31" s="225"/>
      <c r="EX31" s="225"/>
      <c r="EY31" s="225"/>
      <c r="EZ31" s="225"/>
      <c r="FA31" s="225"/>
      <c r="FB31" s="225"/>
      <c r="FC31" s="225"/>
      <c r="FD31" s="225"/>
      <c r="FE31" s="225"/>
      <c r="FF31" s="225"/>
      <c r="FG31" s="225"/>
      <c r="FH31" s="225"/>
      <c r="FI31" s="225"/>
      <c r="FJ31" s="225"/>
      <c r="FK31" s="225"/>
      <c r="FL31" s="225"/>
      <c r="FM31" s="225"/>
      <c r="FN31" s="225"/>
      <c r="FO31" s="225"/>
      <c r="FP31" s="225"/>
      <c r="FQ31" s="225"/>
      <c r="FR31" s="225"/>
      <c r="FS31" s="225"/>
      <c r="FT31" s="225"/>
      <c r="FU31" s="225"/>
      <c r="FV31" s="225"/>
      <c r="FW31" s="225"/>
      <c r="FX31" s="225"/>
      <c r="FY31" s="225"/>
      <c r="FZ31" s="225"/>
      <c r="GA31" s="225"/>
      <c r="GB31" s="225"/>
      <c r="GC31" s="225"/>
      <c r="GD31" s="225"/>
      <c r="GE31" s="225"/>
      <c r="GF31" s="225"/>
      <c r="GG31" s="225"/>
      <c r="GH31" s="225"/>
      <c r="GI31" s="225"/>
      <c r="GJ31" s="225"/>
      <c r="GK31" s="225"/>
      <c r="GL31" s="225"/>
      <c r="GM31" s="225"/>
      <c r="GN31" s="225"/>
      <c r="GO31" s="225"/>
      <c r="GP31" s="225"/>
      <c r="GQ31" s="225"/>
      <c r="GR31" s="225"/>
      <c r="GS31" s="225"/>
      <c r="GT31" s="225"/>
      <c r="GU31" s="225"/>
      <c r="GV31" s="225"/>
      <c r="GW31" s="225"/>
      <c r="GX31" s="225"/>
      <c r="GY31" s="225"/>
      <c r="GZ31" s="225"/>
      <c r="HA31" s="225"/>
      <c r="HB31" s="225"/>
      <c r="HC31" s="225"/>
      <c r="HD31" s="225"/>
      <c r="HE31" s="225"/>
      <c r="HF31" s="225"/>
      <c r="HG31" s="225"/>
      <c r="HH31" s="225"/>
      <c r="HI31" s="225"/>
      <c r="HJ31" s="225"/>
      <c r="HK31" s="225"/>
      <c r="HL31" s="225"/>
      <c r="HM31" s="225"/>
      <c r="HN31" s="225"/>
      <c r="HO31" s="225"/>
      <c r="HP31" s="225"/>
      <c r="HQ31" s="225"/>
      <c r="HR31" s="225"/>
      <c r="HS31" s="225"/>
      <c r="HT31" s="225"/>
      <c r="HU31" s="225"/>
      <c r="HV31" s="225"/>
      <c r="HW31" s="225"/>
      <c r="HX31" s="225"/>
      <c r="HY31" s="225"/>
      <c r="HZ31" s="225"/>
      <c r="IA31" s="225"/>
      <c r="IB31" s="225"/>
      <c r="IC31" s="225"/>
      <c r="ID31" s="225"/>
      <c r="IE31" s="225"/>
      <c r="IF31" s="225"/>
      <c r="IG31" s="225"/>
      <c r="IH31" s="225"/>
      <c r="II31" s="225"/>
      <c r="IJ31" s="225"/>
      <c r="IK31" s="225"/>
      <c r="IL31" s="225"/>
      <c r="IM31" s="225"/>
      <c r="IN31" s="225"/>
      <c r="IO31" s="225"/>
      <c r="IP31" s="225"/>
      <c r="IQ31" s="225"/>
      <c r="IR31" s="225"/>
      <c r="IS31" s="225"/>
      <c r="IT31" s="225"/>
      <c r="IU31" s="225"/>
      <c r="IV31" s="225"/>
    </row>
    <row r="32" spans="1:256">
      <c r="A32" s="238" t="s">
        <v>1325</v>
      </c>
      <c r="B32" s="166">
        <v>0</v>
      </c>
      <c r="C32" s="166">
        <f>IFERROR(VLOOKUP(A32,'[1]L08'!$B$7:$C$74,2,FALSE),0)</f>
        <v>0</v>
      </c>
      <c r="D32" s="239"/>
      <c r="E32" s="166"/>
      <c r="F32" s="239"/>
      <c r="G32" s="225"/>
      <c r="H32" s="225"/>
      <c r="I32" s="225"/>
      <c r="J32" s="225"/>
      <c r="K32" s="225"/>
      <c r="L32" s="225"/>
      <c r="M32" s="225"/>
      <c r="N32" s="225"/>
      <c r="O32" s="225"/>
      <c r="P32" s="225"/>
      <c r="Q32" s="225"/>
      <c r="R32" s="225"/>
      <c r="S32" s="225"/>
      <c r="T32" s="225"/>
      <c r="U32" s="225"/>
      <c r="V32" s="225"/>
      <c r="W32" s="225"/>
      <c r="X32" s="225"/>
      <c r="Y32" s="225"/>
      <c r="Z32" s="225"/>
      <c r="AA32" s="225"/>
      <c r="AB32" s="225"/>
      <c r="AC32" s="225"/>
      <c r="AD32" s="225"/>
      <c r="AE32" s="225"/>
      <c r="AF32" s="225"/>
      <c r="AG32" s="225"/>
      <c r="AH32" s="225"/>
      <c r="AI32" s="225"/>
      <c r="AJ32" s="225"/>
      <c r="AK32" s="225"/>
      <c r="AL32" s="225"/>
      <c r="AM32" s="225"/>
      <c r="AN32" s="225"/>
      <c r="AO32" s="225"/>
      <c r="AP32" s="225"/>
      <c r="AQ32" s="225"/>
      <c r="AR32" s="225"/>
      <c r="AS32" s="225"/>
      <c r="AT32" s="225"/>
      <c r="AU32" s="225"/>
      <c r="AV32" s="225"/>
      <c r="AW32" s="225"/>
      <c r="AX32" s="225"/>
      <c r="AY32" s="225"/>
      <c r="AZ32" s="225"/>
      <c r="BA32" s="225"/>
      <c r="BB32" s="225"/>
      <c r="BC32" s="225"/>
      <c r="BD32" s="225"/>
      <c r="BE32" s="225"/>
      <c r="BF32" s="225"/>
      <c r="BG32" s="225"/>
      <c r="BH32" s="225"/>
      <c r="BI32" s="225"/>
      <c r="BJ32" s="225"/>
      <c r="BK32" s="225"/>
      <c r="BL32" s="225"/>
      <c r="BM32" s="225"/>
      <c r="BN32" s="225"/>
      <c r="BO32" s="225"/>
      <c r="BP32" s="225"/>
      <c r="BQ32" s="225"/>
      <c r="BR32" s="225"/>
      <c r="BS32" s="225"/>
      <c r="BT32" s="225"/>
      <c r="BU32" s="225"/>
      <c r="BV32" s="225"/>
      <c r="BW32" s="225"/>
      <c r="BX32" s="225"/>
      <c r="BY32" s="225"/>
      <c r="BZ32" s="225"/>
      <c r="CA32" s="225"/>
      <c r="CB32" s="225"/>
      <c r="CC32" s="225"/>
      <c r="CD32" s="225"/>
      <c r="CE32" s="225"/>
      <c r="CF32" s="225"/>
      <c r="CG32" s="225"/>
      <c r="CH32" s="225"/>
      <c r="CI32" s="225"/>
      <c r="CJ32" s="225"/>
      <c r="CK32" s="225"/>
      <c r="CL32" s="225"/>
      <c r="CM32" s="225"/>
      <c r="CN32" s="225"/>
      <c r="CO32" s="225"/>
      <c r="CP32" s="225"/>
      <c r="CQ32" s="225"/>
      <c r="CR32" s="225"/>
      <c r="CS32" s="225"/>
      <c r="CT32" s="225"/>
      <c r="CU32" s="225"/>
      <c r="CV32" s="225"/>
      <c r="CW32" s="225"/>
      <c r="CX32" s="225"/>
      <c r="CY32" s="225"/>
      <c r="CZ32" s="225"/>
      <c r="DA32" s="225"/>
      <c r="DB32" s="225"/>
      <c r="DC32" s="225"/>
      <c r="DD32" s="225"/>
      <c r="DE32" s="225"/>
      <c r="DF32" s="225"/>
      <c r="DG32" s="225"/>
      <c r="DH32" s="225"/>
      <c r="DI32" s="225"/>
      <c r="DJ32" s="225"/>
      <c r="DK32" s="225"/>
      <c r="DL32" s="225"/>
      <c r="DM32" s="225"/>
      <c r="DN32" s="225"/>
      <c r="DO32" s="225"/>
      <c r="DP32" s="225"/>
      <c r="DQ32" s="225"/>
      <c r="DR32" s="225"/>
      <c r="DS32" s="225"/>
      <c r="DT32" s="225"/>
      <c r="DU32" s="225"/>
      <c r="DV32" s="225"/>
      <c r="DW32" s="225"/>
      <c r="DX32" s="225"/>
      <c r="DY32" s="225"/>
      <c r="DZ32" s="225"/>
      <c r="EA32" s="225"/>
      <c r="EB32" s="225"/>
      <c r="EC32" s="225"/>
      <c r="ED32" s="225"/>
      <c r="EE32" s="225"/>
      <c r="EF32" s="225"/>
      <c r="EG32" s="225"/>
      <c r="EH32" s="225"/>
      <c r="EI32" s="225"/>
      <c r="EJ32" s="225"/>
      <c r="EK32" s="225"/>
      <c r="EL32" s="225"/>
      <c r="EM32" s="225"/>
      <c r="EN32" s="225"/>
      <c r="EO32" s="225"/>
      <c r="EP32" s="225"/>
      <c r="EQ32" s="225"/>
      <c r="ER32" s="225"/>
      <c r="ES32" s="225"/>
      <c r="ET32" s="225"/>
      <c r="EU32" s="225"/>
      <c r="EV32" s="225"/>
      <c r="EW32" s="225"/>
      <c r="EX32" s="225"/>
      <c r="EY32" s="225"/>
      <c r="EZ32" s="225"/>
      <c r="FA32" s="225"/>
      <c r="FB32" s="225"/>
      <c r="FC32" s="225"/>
      <c r="FD32" s="225"/>
      <c r="FE32" s="225"/>
      <c r="FF32" s="225"/>
      <c r="FG32" s="225"/>
      <c r="FH32" s="225"/>
      <c r="FI32" s="225"/>
      <c r="FJ32" s="225"/>
      <c r="FK32" s="225"/>
      <c r="FL32" s="225"/>
      <c r="FM32" s="225"/>
      <c r="FN32" s="225"/>
      <c r="FO32" s="225"/>
      <c r="FP32" s="225"/>
      <c r="FQ32" s="225"/>
      <c r="FR32" s="225"/>
      <c r="FS32" s="225"/>
      <c r="FT32" s="225"/>
      <c r="FU32" s="225"/>
      <c r="FV32" s="225"/>
      <c r="FW32" s="225"/>
      <c r="FX32" s="225"/>
      <c r="FY32" s="225"/>
      <c r="FZ32" s="225"/>
      <c r="GA32" s="225"/>
      <c r="GB32" s="225"/>
      <c r="GC32" s="225"/>
      <c r="GD32" s="225"/>
      <c r="GE32" s="225"/>
      <c r="GF32" s="225"/>
      <c r="GG32" s="225"/>
      <c r="GH32" s="225"/>
      <c r="GI32" s="225"/>
      <c r="GJ32" s="225"/>
      <c r="GK32" s="225"/>
      <c r="GL32" s="225"/>
      <c r="GM32" s="225"/>
      <c r="GN32" s="225"/>
      <c r="GO32" s="225"/>
      <c r="GP32" s="225"/>
      <c r="GQ32" s="225"/>
      <c r="GR32" s="225"/>
      <c r="GS32" s="225"/>
      <c r="GT32" s="225"/>
      <c r="GU32" s="225"/>
      <c r="GV32" s="225"/>
      <c r="GW32" s="225"/>
      <c r="GX32" s="225"/>
      <c r="GY32" s="225"/>
      <c r="GZ32" s="225"/>
      <c r="HA32" s="225"/>
      <c r="HB32" s="225"/>
      <c r="HC32" s="225"/>
      <c r="HD32" s="225"/>
      <c r="HE32" s="225"/>
      <c r="HF32" s="225"/>
      <c r="HG32" s="225"/>
      <c r="HH32" s="225"/>
      <c r="HI32" s="225"/>
      <c r="HJ32" s="225"/>
      <c r="HK32" s="225"/>
      <c r="HL32" s="225"/>
      <c r="HM32" s="225"/>
      <c r="HN32" s="225"/>
      <c r="HO32" s="225"/>
      <c r="HP32" s="225"/>
      <c r="HQ32" s="225"/>
      <c r="HR32" s="225"/>
      <c r="HS32" s="225"/>
      <c r="HT32" s="225"/>
      <c r="HU32" s="225"/>
      <c r="HV32" s="225"/>
      <c r="HW32" s="225"/>
      <c r="HX32" s="225"/>
      <c r="HY32" s="225"/>
      <c r="HZ32" s="225"/>
      <c r="IA32" s="225"/>
      <c r="IB32" s="225"/>
      <c r="IC32" s="225"/>
      <c r="ID32" s="225"/>
      <c r="IE32" s="225"/>
      <c r="IF32" s="225"/>
      <c r="IG32" s="225"/>
      <c r="IH32" s="225"/>
      <c r="II32" s="225"/>
      <c r="IJ32" s="225"/>
      <c r="IK32" s="225"/>
      <c r="IL32" s="225"/>
      <c r="IM32" s="225"/>
      <c r="IN32" s="225"/>
      <c r="IO32" s="225"/>
      <c r="IP32" s="225"/>
      <c r="IQ32" s="225"/>
      <c r="IR32" s="225"/>
      <c r="IS32" s="225"/>
      <c r="IT32" s="225"/>
      <c r="IU32" s="225"/>
      <c r="IV32" s="225"/>
    </row>
    <row r="33" spans="1:256">
      <c r="A33" s="238" t="s">
        <v>1326</v>
      </c>
      <c r="B33" s="166">
        <v>0</v>
      </c>
      <c r="C33" s="166">
        <f>IFERROR(VLOOKUP(A33,'[1]L08'!$B$7:$C$74,2,FALSE),0)</f>
        <v>0</v>
      </c>
      <c r="D33" s="239"/>
      <c r="E33" s="166"/>
      <c r="F33" s="239"/>
      <c r="G33" s="225"/>
      <c r="H33" s="225"/>
      <c r="I33" s="225"/>
      <c r="J33" s="225"/>
      <c r="K33" s="225"/>
      <c r="L33" s="225"/>
      <c r="M33" s="225"/>
      <c r="N33" s="225"/>
      <c r="O33" s="225"/>
      <c r="P33" s="225"/>
      <c r="Q33" s="225"/>
      <c r="R33" s="225"/>
      <c r="S33" s="225"/>
      <c r="T33" s="225"/>
      <c r="U33" s="225"/>
      <c r="V33" s="225"/>
      <c r="W33" s="225"/>
      <c r="X33" s="225"/>
      <c r="Y33" s="225"/>
      <c r="Z33" s="225"/>
      <c r="AA33" s="225"/>
      <c r="AB33" s="225"/>
      <c r="AC33" s="225"/>
      <c r="AD33" s="225"/>
      <c r="AE33" s="225"/>
      <c r="AF33" s="225"/>
      <c r="AG33" s="225"/>
      <c r="AH33" s="225"/>
      <c r="AI33" s="225"/>
      <c r="AJ33" s="225"/>
      <c r="AK33" s="225"/>
      <c r="AL33" s="225"/>
      <c r="AM33" s="225"/>
      <c r="AN33" s="225"/>
      <c r="AO33" s="225"/>
      <c r="AP33" s="225"/>
      <c r="AQ33" s="225"/>
      <c r="AR33" s="225"/>
      <c r="AS33" s="225"/>
      <c r="AT33" s="225"/>
      <c r="AU33" s="225"/>
      <c r="AV33" s="225"/>
      <c r="AW33" s="225"/>
      <c r="AX33" s="225"/>
      <c r="AY33" s="225"/>
      <c r="AZ33" s="225"/>
      <c r="BA33" s="225"/>
      <c r="BB33" s="225"/>
      <c r="BC33" s="225"/>
      <c r="BD33" s="225"/>
      <c r="BE33" s="225"/>
      <c r="BF33" s="225"/>
      <c r="BG33" s="225"/>
      <c r="BH33" s="225"/>
      <c r="BI33" s="225"/>
      <c r="BJ33" s="225"/>
      <c r="BK33" s="225"/>
      <c r="BL33" s="225"/>
      <c r="BM33" s="225"/>
      <c r="BN33" s="225"/>
      <c r="BO33" s="225"/>
      <c r="BP33" s="225"/>
      <c r="BQ33" s="225"/>
      <c r="BR33" s="225"/>
      <c r="BS33" s="225"/>
      <c r="BT33" s="225"/>
      <c r="BU33" s="225"/>
      <c r="BV33" s="225"/>
      <c r="BW33" s="225"/>
      <c r="BX33" s="225"/>
      <c r="BY33" s="225"/>
      <c r="BZ33" s="225"/>
      <c r="CA33" s="225"/>
      <c r="CB33" s="225"/>
      <c r="CC33" s="225"/>
      <c r="CD33" s="225"/>
      <c r="CE33" s="225"/>
      <c r="CF33" s="225"/>
      <c r="CG33" s="225"/>
      <c r="CH33" s="225"/>
      <c r="CI33" s="225"/>
      <c r="CJ33" s="225"/>
      <c r="CK33" s="225"/>
      <c r="CL33" s="225"/>
      <c r="CM33" s="225"/>
      <c r="CN33" s="225"/>
      <c r="CO33" s="225"/>
      <c r="CP33" s="225"/>
      <c r="CQ33" s="225"/>
      <c r="CR33" s="225"/>
      <c r="CS33" s="225"/>
      <c r="CT33" s="225"/>
      <c r="CU33" s="225"/>
      <c r="CV33" s="225"/>
      <c r="CW33" s="225"/>
      <c r="CX33" s="225"/>
      <c r="CY33" s="225"/>
      <c r="CZ33" s="225"/>
      <c r="DA33" s="225"/>
      <c r="DB33" s="225"/>
      <c r="DC33" s="225"/>
      <c r="DD33" s="225"/>
      <c r="DE33" s="225"/>
      <c r="DF33" s="225"/>
      <c r="DG33" s="225"/>
      <c r="DH33" s="225"/>
      <c r="DI33" s="225"/>
      <c r="DJ33" s="225"/>
      <c r="DK33" s="225"/>
      <c r="DL33" s="225"/>
      <c r="DM33" s="225"/>
      <c r="DN33" s="225"/>
      <c r="DO33" s="225"/>
      <c r="DP33" s="225"/>
      <c r="DQ33" s="225"/>
      <c r="DR33" s="225"/>
      <c r="DS33" s="225"/>
      <c r="DT33" s="225"/>
      <c r="DU33" s="225"/>
      <c r="DV33" s="225"/>
      <c r="DW33" s="225"/>
      <c r="DX33" s="225"/>
      <c r="DY33" s="225"/>
      <c r="DZ33" s="225"/>
      <c r="EA33" s="225"/>
      <c r="EB33" s="225"/>
      <c r="EC33" s="225"/>
      <c r="ED33" s="225"/>
      <c r="EE33" s="225"/>
      <c r="EF33" s="225"/>
      <c r="EG33" s="225"/>
      <c r="EH33" s="225"/>
      <c r="EI33" s="225"/>
      <c r="EJ33" s="225"/>
      <c r="EK33" s="225"/>
      <c r="EL33" s="225"/>
      <c r="EM33" s="225"/>
      <c r="EN33" s="225"/>
      <c r="EO33" s="225"/>
      <c r="EP33" s="225"/>
      <c r="EQ33" s="225"/>
      <c r="ER33" s="225"/>
      <c r="ES33" s="225"/>
      <c r="ET33" s="225"/>
      <c r="EU33" s="225"/>
      <c r="EV33" s="225"/>
      <c r="EW33" s="225"/>
      <c r="EX33" s="225"/>
      <c r="EY33" s="225"/>
      <c r="EZ33" s="225"/>
      <c r="FA33" s="225"/>
      <c r="FB33" s="225"/>
      <c r="FC33" s="225"/>
      <c r="FD33" s="225"/>
      <c r="FE33" s="225"/>
      <c r="FF33" s="225"/>
      <c r="FG33" s="225"/>
      <c r="FH33" s="225"/>
      <c r="FI33" s="225"/>
      <c r="FJ33" s="225"/>
      <c r="FK33" s="225"/>
      <c r="FL33" s="225"/>
      <c r="FM33" s="225"/>
      <c r="FN33" s="225"/>
      <c r="FO33" s="225"/>
      <c r="FP33" s="225"/>
      <c r="FQ33" s="225"/>
      <c r="FR33" s="225"/>
      <c r="FS33" s="225"/>
      <c r="FT33" s="225"/>
      <c r="FU33" s="225"/>
      <c r="FV33" s="225"/>
      <c r="FW33" s="225"/>
      <c r="FX33" s="225"/>
      <c r="FY33" s="225"/>
      <c r="FZ33" s="225"/>
      <c r="GA33" s="225"/>
      <c r="GB33" s="225"/>
      <c r="GC33" s="225"/>
      <c r="GD33" s="225"/>
      <c r="GE33" s="225"/>
      <c r="GF33" s="225"/>
      <c r="GG33" s="225"/>
      <c r="GH33" s="225"/>
      <c r="GI33" s="225"/>
      <c r="GJ33" s="225"/>
      <c r="GK33" s="225"/>
      <c r="GL33" s="225"/>
      <c r="GM33" s="225"/>
      <c r="GN33" s="225"/>
      <c r="GO33" s="225"/>
      <c r="GP33" s="225"/>
      <c r="GQ33" s="225"/>
      <c r="GR33" s="225"/>
      <c r="GS33" s="225"/>
      <c r="GT33" s="225"/>
      <c r="GU33" s="225"/>
      <c r="GV33" s="225"/>
      <c r="GW33" s="225"/>
      <c r="GX33" s="225"/>
      <c r="GY33" s="225"/>
      <c r="GZ33" s="225"/>
      <c r="HA33" s="225"/>
      <c r="HB33" s="225"/>
      <c r="HC33" s="225"/>
      <c r="HD33" s="225"/>
      <c r="HE33" s="225"/>
      <c r="HF33" s="225"/>
      <c r="HG33" s="225"/>
      <c r="HH33" s="225"/>
      <c r="HI33" s="225"/>
      <c r="HJ33" s="225"/>
      <c r="HK33" s="225"/>
      <c r="HL33" s="225"/>
      <c r="HM33" s="225"/>
      <c r="HN33" s="225"/>
      <c r="HO33" s="225"/>
      <c r="HP33" s="225"/>
      <c r="HQ33" s="225"/>
      <c r="HR33" s="225"/>
      <c r="HS33" s="225"/>
      <c r="HT33" s="225"/>
      <c r="HU33" s="225"/>
      <c r="HV33" s="225"/>
      <c r="HW33" s="225"/>
      <c r="HX33" s="225"/>
      <c r="HY33" s="225"/>
      <c r="HZ33" s="225"/>
      <c r="IA33" s="225"/>
      <c r="IB33" s="225"/>
      <c r="IC33" s="225"/>
      <c r="ID33" s="225"/>
      <c r="IE33" s="225"/>
      <c r="IF33" s="225"/>
      <c r="IG33" s="225"/>
      <c r="IH33" s="225"/>
      <c r="II33" s="225"/>
      <c r="IJ33" s="225"/>
      <c r="IK33" s="225"/>
      <c r="IL33" s="225"/>
      <c r="IM33" s="225"/>
      <c r="IN33" s="225"/>
      <c r="IO33" s="225"/>
      <c r="IP33" s="225"/>
      <c r="IQ33" s="225"/>
      <c r="IR33" s="225"/>
      <c r="IS33" s="225"/>
      <c r="IT33" s="225"/>
      <c r="IU33" s="225"/>
      <c r="IV33" s="225"/>
    </row>
    <row r="34" spans="1:256">
      <c r="A34" s="238" t="s">
        <v>1327</v>
      </c>
      <c r="B34" s="166">
        <v>0</v>
      </c>
      <c r="C34" s="166">
        <f>IFERROR(VLOOKUP(A34,'[1]L08'!$B$7:$C$74,2,FALSE),0)</f>
        <v>0</v>
      </c>
      <c r="D34" s="239"/>
      <c r="E34" s="166"/>
      <c r="F34" s="239"/>
      <c r="G34" s="233"/>
      <c r="H34" s="233"/>
      <c r="I34" s="233"/>
      <c r="J34" s="233"/>
      <c r="K34" s="233"/>
      <c r="L34" s="233"/>
      <c r="M34" s="233"/>
      <c r="N34" s="233"/>
      <c r="O34" s="233"/>
      <c r="P34" s="233"/>
      <c r="Q34" s="233"/>
      <c r="R34" s="233"/>
      <c r="S34" s="233"/>
      <c r="T34" s="233"/>
      <c r="U34" s="233"/>
      <c r="V34" s="233"/>
      <c r="W34" s="233"/>
      <c r="X34" s="233"/>
      <c r="Y34" s="233"/>
      <c r="Z34" s="233"/>
      <c r="AA34" s="233"/>
      <c r="AB34" s="233"/>
      <c r="AC34" s="233"/>
      <c r="AD34" s="233"/>
      <c r="AE34" s="233"/>
      <c r="AF34" s="233"/>
      <c r="AG34" s="233"/>
      <c r="AH34" s="233"/>
      <c r="AI34" s="233"/>
      <c r="AJ34" s="233"/>
      <c r="AK34" s="233"/>
      <c r="AL34" s="233"/>
      <c r="AM34" s="233"/>
      <c r="AN34" s="233"/>
      <c r="AO34" s="233"/>
      <c r="AP34" s="233"/>
      <c r="AQ34" s="233"/>
      <c r="AR34" s="233"/>
      <c r="AS34" s="233"/>
      <c r="AT34" s="233"/>
      <c r="AU34" s="233"/>
      <c r="AV34" s="233"/>
      <c r="AW34" s="233"/>
      <c r="AX34" s="233"/>
      <c r="AY34" s="233"/>
      <c r="AZ34" s="233"/>
      <c r="BA34" s="233"/>
      <c r="BB34" s="233"/>
      <c r="BC34" s="233"/>
      <c r="BD34" s="233"/>
      <c r="BE34" s="233"/>
      <c r="BF34" s="233"/>
      <c r="BG34" s="233"/>
      <c r="BH34" s="233"/>
      <c r="BI34" s="233"/>
      <c r="BJ34" s="233"/>
      <c r="BK34" s="233"/>
      <c r="BL34" s="233"/>
      <c r="BM34" s="233"/>
      <c r="BN34" s="233"/>
      <c r="BO34" s="233"/>
      <c r="BP34" s="233"/>
      <c r="BQ34" s="233"/>
      <c r="BR34" s="233"/>
      <c r="BS34" s="233"/>
      <c r="BT34" s="233"/>
      <c r="BU34" s="233"/>
      <c r="BV34" s="233"/>
      <c r="BW34" s="233"/>
      <c r="BX34" s="233"/>
      <c r="BY34" s="233"/>
      <c r="BZ34" s="233"/>
      <c r="CA34" s="233"/>
      <c r="CB34" s="233"/>
      <c r="CC34" s="233"/>
      <c r="CD34" s="233"/>
      <c r="CE34" s="233"/>
      <c r="CF34" s="233"/>
      <c r="CG34" s="233"/>
      <c r="CH34" s="233"/>
      <c r="CI34" s="233"/>
      <c r="CJ34" s="233"/>
      <c r="CK34" s="233"/>
      <c r="CL34" s="233"/>
      <c r="CM34" s="233"/>
      <c r="CN34" s="233"/>
      <c r="CO34" s="233"/>
      <c r="CP34" s="233"/>
      <c r="CQ34" s="233"/>
      <c r="CR34" s="233"/>
      <c r="CS34" s="233"/>
      <c r="CT34" s="233"/>
      <c r="CU34" s="233"/>
      <c r="CV34" s="233"/>
      <c r="CW34" s="233"/>
      <c r="CX34" s="233"/>
      <c r="CY34" s="233"/>
      <c r="CZ34" s="233"/>
      <c r="DA34" s="233"/>
      <c r="DB34" s="233"/>
      <c r="DC34" s="233"/>
      <c r="DD34" s="233"/>
      <c r="DE34" s="233"/>
      <c r="DF34" s="233"/>
      <c r="DG34" s="233"/>
      <c r="DH34" s="233"/>
      <c r="DI34" s="233"/>
      <c r="DJ34" s="233"/>
      <c r="DK34" s="233"/>
      <c r="DL34" s="233"/>
      <c r="DM34" s="233"/>
      <c r="DN34" s="233"/>
      <c r="DO34" s="233"/>
      <c r="DP34" s="233"/>
      <c r="DQ34" s="233"/>
      <c r="DR34" s="233"/>
      <c r="DS34" s="233"/>
      <c r="DT34" s="233"/>
      <c r="DU34" s="233"/>
      <c r="DV34" s="233"/>
      <c r="DW34" s="233"/>
      <c r="DX34" s="233"/>
      <c r="DY34" s="233"/>
      <c r="DZ34" s="233"/>
      <c r="EA34" s="233"/>
      <c r="EB34" s="233"/>
      <c r="EC34" s="233"/>
      <c r="ED34" s="233"/>
      <c r="EE34" s="233"/>
      <c r="EF34" s="233"/>
      <c r="EG34" s="233"/>
      <c r="EH34" s="233"/>
      <c r="EI34" s="233"/>
      <c r="EJ34" s="233"/>
      <c r="EK34" s="233"/>
      <c r="EL34" s="233"/>
      <c r="EM34" s="233"/>
      <c r="EN34" s="233"/>
      <c r="EO34" s="233"/>
      <c r="EP34" s="233"/>
      <c r="EQ34" s="233"/>
      <c r="ER34" s="233"/>
      <c r="ES34" s="233"/>
      <c r="ET34" s="233"/>
      <c r="EU34" s="233"/>
      <c r="EV34" s="233"/>
      <c r="EW34" s="233"/>
      <c r="EX34" s="233"/>
      <c r="EY34" s="233"/>
      <c r="EZ34" s="233"/>
      <c r="FA34" s="233"/>
      <c r="FB34" s="233"/>
      <c r="FC34" s="233"/>
      <c r="FD34" s="233"/>
      <c r="FE34" s="233"/>
      <c r="FF34" s="233"/>
      <c r="FG34" s="233"/>
      <c r="FH34" s="233"/>
      <c r="FI34" s="233"/>
      <c r="FJ34" s="233"/>
      <c r="FK34" s="233"/>
      <c r="FL34" s="233"/>
      <c r="FM34" s="233"/>
      <c r="FN34" s="233"/>
      <c r="FO34" s="233"/>
      <c r="FP34" s="233"/>
      <c r="FQ34" s="233"/>
      <c r="FR34" s="233"/>
      <c r="FS34" s="233"/>
      <c r="FT34" s="233"/>
      <c r="FU34" s="233"/>
      <c r="FV34" s="233"/>
      <c r="FW34" s="233"/>
      <c r="FX34" s="233"/>
      <c r="FY34" s="233"/>
      <c r="FZ34" s="233"/>
      <c r="GA34" s="233"/>
      <c r="GB34" s="233"/>
      <c r="GC34" s="233"/>
      <c r="GD34" s="233"/>
      <c r="GE34" s="233"/>
      <c r="GF34" s="233"/>
      <c r="GG34" s="233"/>
      <c r="GH34" s="233"/>
      <c r="GI34" s="233"/>
      <c r="GJ34" s="233"/>
      <c r="GK34" s="233"/>
      <c r="GL34" s="233"/>
      <c r="GM34" s="233"/>
      <c r="GN34" s="233"/>
      <c r="GO34" s="233"/>
      <c r="GP34" s="233"/>
      <c r="GQ34" s="233"/>
      <c r="GR34" s="233"/>
      <c r="GS34" s="233"/>
      <c r="GT34" s="233"/>
      <c r="GU34" s="233"/>
      <c r="GV34" s="233"/>
      <c r="GW34" s="233"/>
      <c r="GX34" s="233"/>
      <c r="GY34" s="233"/>
      <c r="GZ34" s="233"/>
      <c r="HA34" s="233"/>
      <c r="HB34" s="233"/>
      <c r="HC34" s="233"/>
      <c r="HD34" s="233"/>
      <c r="HE34" s="233"/>
      <c r="HF34" s="233"/>
      <c r="HG34" s="233"/>
      <c r="HH34" s="233"/>
      <c r="HI34" s="233"/>
      <c r="HJ34" s="233"/>
      <c r="HK34" s="233"/>
      <c r="HL34" s="233"/>
      <c r="HM34" s="233"/>
      <c r="HN34" s="233"/>
      <c r="HO34" s="233"/>
      <c r="HP34" s="233"/>
      <c r="HQ34" s="233"/>
      <c r="HR34" s="233"/>
      <c r="HS34" s="233"/>
      <c r="HT34" s="233"/>
      <c r="HU34" s="233"/>
      <c r="HV34" s="233"/>
      <c r="HW34" s="233"/>
      <c r="HX34" s="233"/>
      <c r="HY34" s="233"/>
      <c r="HZ34" s="233"/>
      <c r="IA34" s="233"/>
      <c r="IB34" s="233"/>
      <c r="IC34" s="233"/>
      <c r="ID34" s="233"/>
      <c r="IE34" s="233"/>
      <c r="IF34" s="233"/>
      <c r="IG34" s="233"/>
      <c r="IH34" s="233"/>
      <c r="II34" s="233"/>
      <c r="IJ34" s="233"/>
      <c r="IK34" s="233"/>
      <c r="IL34" s="233"/>
      <c r="IM34" s="233"/>
      <c r="IN34" s="233"/>
      <c r="IO34" s="233"/>
      <c r="IP34" s="233"/>
      <c r="IQ34" s="233"/>
      <c r="IR34" s="233"/>
      <c r="IS34" s="233"/>
      <c r="IT34" s="233"/>
      <c r="IU34" s="233"/>
      <c r="IV34" s="233"/>
    </row>
    <row r="35" spans="1:256">
      <c r="A35" s="238" t="s">
        <v>1328</v>
      </c>
      <c r="B35" s="166">
        <v>0</v>
      </c>
      <c r="C35" s="166">
        <f>IFERROR(VLOOKUP(A35,'[1]L08'!$B$7:$C$74,2,FALSE),0)</f>
        <v>0</v>
      </c>
      <c r="D35" s="239"/>
      <c r="E35" s="166"/>
      <c r="F35" s="239"/>
      <c r="G35" s="233"/>
      <c r="H35" s="233"/>
      <c r="I35" s="233"/>
      <c r="J35" s="233"/>
      <c r="K35" s="233"/>
      <c r="L35" s="233"/>
      <c r="M35" s="233"/>
      <c r="N35" s="233"/>
      <c r="O35" s="233"/>
      <c r="P35" s="233"/>
      <c r="Q35" s="233"/>
      <c r="R35" s="233"/>
      <c r="S35" s="233"/>
      <c r="T35" s="233"/>
      <c r="U35" s="233"/>
      <c r="V35" s="233"/>
      <c r="W35" s="233"/>
      <c r="X35" s="233"/>
      <c r="Y35" s="233"/>
      <c r="Z35" s="233"/>
      <c r="AA35" s="233"/>
      <c r="AB35" s="233"/>
      <c r="AC35" s="233"/>
      <c r="AD35" s="233"/>
      <c r="AE35" s="233"/>
      <c r="AF35" s="233"/>
      <c r="AG35" s="233"/>
      <c r="AH35" s="233"/>
      <c r="AI35" s="233"/>
      <c r="AJ35" s="233"/>
      <c r="AK35" s="233"/>
      <c r="AL35" s="233"/>
      <c r="AM35" s="233"/>
      <c r="AN35" s="233"/>
      <c r="AO35" s="233"/>
      <c r="AP35" s="233"/>
      <c r="AQ35" s="233"/>
      <c r="AR35" s="233"/>
      <c r="AS35" s="233"/>
      <c r="AT35" s="233"/>
      <c r="AU35" s="233"/>
      <c r="AV35" s="233"/>
      <c r="AW35" s="233"/>
      <c r="AX35" s="233"/>
      <c r="AY35" s="233"/>
      <c r="AZ35" s="233"/>
      <c r="BA35" s="233"/>
      <c r="BB35" s="233"/>
      <c r="BC35" s="233"/>
      <c r="BD35" s="233"/>
      <c r="BE35" s="233"/>
      <c r="BF35" s="233"/>
      <c r="BG35" s="233"/>
      <c r="BH35" s="233"/>
      <c r="BI35" s="233"/>
      <c r="BJ35" s="233"/>
      <c r="BK35" s="233"/>
      <c r="BL35" s="233"/>
      <c r="BM35" s="233"/>
      <c r="BN35" s="233"/>
      <c r="BO35" s="233"/>
      <c r="BP35" s="233"/>
      <c r="BQ35" s="233"/>
      <c r="BR35" s="233"/>
      <c r="BS35" s="233"/>
      <c r="BT35" s="233"/>
      <c r="BU35" s="233"/>
      <c r="BV35" s="233"/>
      <c r="BW35" s="233"/>
      <c r="BX35" s="233"/>
      <c r="BY35" s="233"/>
      <c r="BZ35" s="233"/>
      <c r="CA35" s="233"/>
      <c r="CB35" s="233"/>
      <c r="CC35" s="233"/>
      <c r="CD35" s="233"/>
      <c r="CE35" s="233"/>
      <c r="CF35" s="233"/>
      <c r="CG35" s="233"/>
      <c r="CH35" s="233"/>
      <c r="CI35" s="233"/>
      <c r="CJ35" s="233"/>
      <c r="CK35" s="233"/>
      <c r="CL35" s="233"/>
      <c r="CM35" s="233"/>
      <c r="CN35" s="233"/>
      <c r="CO35" s="233"/>
      <c r="CP35" s="233"/>
      <c r="CQ35" s="233"/>
      <c r="CR35" s="233"/>
      <c r="CS35" s="233"/>
      <c r="CT35" s="233"/>
      <c r="CU35" s="233"/>
      <c r="CV35" s="233"/>
      <c r="CW35" s="233"/>
      <c r="CX35" s="233"/>
      <c r="CY35" s="233"/>
      <c r="CZ35" s="233"/>
      <c r="DA35" s="233"/>
      <c r="DB35" s="233"/>
      <c r="DC35" s="233"/>
      <c r="DD35" s="233"/>
      <c r="DE35" s="233"/>
      <c r="DF35" s="233"/>
      <c r="DG35" s="233"/>
      <c r="DH35" s="233"/>
      <c r="DI35" s="233"/>
      <c r="DJ35" s="233"/>
      <c r="DK35" s="233"/>
      <c r="DL35" s="233"/>
      <c r="DM35" s="233"/>
      <c r="DN35" s="233"/>
      <c r="DO35" s="233"/>
      <c r="DP35" s="233"/>
      <c r="DQ35" s="233"/>
      <c r="DR35" s="233"/>
      <c r="DS35" s="233"/>
      <c r="DT35" s="233"/>
      <c r="DU35" s="233"/>
      <c r="DV35" s="233"/>
      <c r="DW35" s="233"/>
      <c r="DX35" s="233"/>
      <c r="DY35" s="233"/>
      <c r="DZ35" s="233"/>
      <c r="EA35" s="233"/>
      <c r="EB35" s="233"/>
      <c r="EC35" s="233"/>
      <c r="ED35" s="233"/>
      <c r="EE35" s="233"/>
      <c r="EF35" s="233"/>
      <c r="EG35" s="233"/>
      <c r="EH35" s="233"/>
      <c r="EI35" s="233"/>
      <c r="EJ35" s="233"/>
      <c r="EK35" s="233"/>
      <c r="EL35" s="233"/>
      <c r="EM35" s="233"/>
      <c r="EN35" s="233"/>
      <c r="EO35" s="233"/>
      <c r="EP35" s="233"/>
      <c r="EQ35" s="233"/>
      <c r="ER35" s="233"/>
      <c r="ES35" s="233"/>
      <c r="ET35" s="233"/>
      <c r="EU35" s="233"/>
      <c r="EV35" s="233"/>
      <c r="EW35" s="233"/>
      <c r="EX35" s="233"/>
      <c r="EY35" s="233"/>
      <c r="EZ35" s="233"/>
      <c r="FA35" s="233"/>
      <c r="FB35" s="233"/>
      <c r="FC35" s="233"/>
      <c r="FD35" s="233"/>
      <c r="FE35" s="233"/>
      <c r="FF35" s="233"/>
      <c r="FG35" s="233"/>
      <c r="FH35" s="233"/>
      <c r="FI35" s="233"/>
      <c r="FJ35" s="233"/>
      <c r="FK35" s="233"/>
      <c r="FL35" s="233"/>
      <c r="FM35" s="233"/>
      <c r="FN35" s="233"/>
      <c r="FO35" s="233"/>
      <c r="FP35" s="233"/>
      <c r="FQ35" s="233"/>
      <c r="FR35" s="233"/>
      <c r="FS35" s="233"/>
      <c r="FT35" s="233"/>
      <c r="FU35" s="233"/>
      <c r="FV35" s="233"/>
      <c r="FW35" s="233"/>
      <c r="FX35" s="233"/>
      <c r="FY35" s="233"/>
      <c r="FZ35" s="233"/>
      <c r="GA35" s="233"/>
      <c r="GB35" s="233"/>
      <c r="GC35" s="233"/>
      <c r="GD35" s="233"/>
      <c r="GE35" s="233"/>
      <c r="GF35" s="233"/>
      <c r="GG35" s="233"/>
      <c r="GH35" s="233"/>
      <c r="GI35" s="233"/>
      <c r="GJ35" s="233"/>
      <c r="GK35" s="233"/>
      <c r="GL35" s="233"/>
      <c r="GM35" s="233"/>
      <c r="GN35" s="233"/>
      <c r="GO35" s="233"/>
      <c r="GP35" s="233"/>
      <c r="GQ35" s="233"/>
      <c r="GR35" s="233"/>
      <c r="GS35" s="233"/>
      <c r="GT35" s="233"/>
      <c r="GU35" s="233"/>
      <c r="GV35" s="233"/>
      <c r="GW35" s="233"/>
      <c r="GX35" s="233"/>
      <c r="GY35" s="233"/>
      <c r="GZ35" s="233"/>
      <c r="HA35" s="233"/>
      <c r="HB35" s="233"/>
      <c r="HC35" s="233"/>
      <c r="HD35" s="233"/>
      <c r="HE35" s="233"/>
      <c r="HF35" s="233"/>
      <c r="HG35" s="233"/>
      <c r="HH35" s="233"/>
      <c r="HI35" s="233"/>
      <c r="HJ35" s="233"/>
      <c r="HK35" s="233"/>
      <c r="HL35" s="233"/>
      <c r="HM35" s="233"/>
      <c r="HN35" s="233"/>
      <c r="HO35" s="233"/>
      <c r="HP35" s="233"/>
      <c r="HQ35" s="233"/>
      <c r="HR35" s="233"/>
      <c r="HS35" s="233"/>
      <c r="HT35" s="233"/>
      <c r="HU35" s="233"/>
      <c r="HV35" s="233"/>
      <c r="HW35" s="233"/>
      <c r="HX35" s="233"/>
      <c r="HY35" s="233"/>
      <c r="HZ35" s="233"/>
      <c r="IA35" s="233"/>
      <c r="IB35" s="233"/>
      <c r="IC35" s="233"/>
      <c r="ID35" s="233"/>
      <c r="IE35" s="233"/>
      <c r="IF35" s="233"/>
      <c r="IG35" s="233"/>
      <c r="IH35" s="233"/>
      <c r="II35" s="233"/>
      <c r="IJ35" s="233"/>
      <c r="IK35" s="233"/>
      <c r="IL35" s="233"/>
      <c r="IM35" s="233"/>
      <c r="IN35" s="233"/>
      <c r="IO35" s="233"/>
      <c r="IP35" s="233"/>
      <c r="IQ35" s="233"/>
      <c r="IR35" s="233"/>
      <c r="IS35" s="233"/>
      <c r="IT35" s="233"/>
      <c r="IU35" s="233"/>
      <c r="IV35" s="233"/>
    </row>
    <row r="36" spans="1:256">
      <c r="A36" s="238" t="s">
        <v>1329</v>
      </c>
      <c r="B36" s="166">
        <v>0</v>
      </c>
      <c r="C36" s="166">
        <f>IFERROR(VLOOKUP(A36,'[1]L08'!$B$7:$C$74,2,FALSE),0)</f>
        <v>0</v>
      </c>
      <c r="D36" s="239"/>
      <c r="E36" s="166"/>
      <c r="F36" s="239"/>
      <c r="G36" s="233"/>
      <c r="H36" s="233"/>
      <c r="I36" s="233"/>
      <c r="J36" s="233"/>
      <c r="K36" s="233"/>
      <c r="L36" s="233"/>
      <c r="M36" s="233"/>
      <c r="N36" s="233"/>
      <c r="O36" s="233"/>
      <c r="P36" s="233"/>
      <c r="Q36" s="233"/>
      <c r="R36" s="233"/>
      <c r="S36" s="233"/>
      <c r="T36" s="233"/>
      <c r="U36" s="233"/>
      <c r="V36" s="233"/>
      <c r="W36" s="233"/>
      <c r="X36" s="233"/>
      <c r="Y36" s="233"/>
      <c r="Z36" s="233"/>
      <c r="AA36" s="233"/>
      <c r="AB36" s="233"/>
      <c r="AC36" s="233"/>
      <c r="AD36" s="233"/>
      <c r="AE36" s="233"/>
      <c r="AF36" s="233"/>
      <c r="AG36" s="233"/>
      <c r="AH36" s="233"/>
      <c r="AI36" s="233"/>
      <c r="AJ36" s="233"/>
      <c r="AK36" s="233"/>
      <c r="AL36" s="233"/>
      <c r="AM36" s="233"/>
      <c r="AN36" s="233"/>
      <c r="AO36" s="233"/>
      <c r="AP36" s="233"/>
      <c r="AQ36" s="233"/>
      <c r="AR36" s="233"/>
      <c r="AS36" s="233"/>
      <c r="AT36" s="233"/>
      <c r="AU36" s="233"/>
      <c r="AV36" s="233"/>
      <c r="AW36" s="233"/>
      <c r="AX36" s="233"/>
      <c r="AY36" s="233"/>
      <c r="AZ36" s="233"/>
      <c r="BA36" s="233"/>
      <c r="BB36" s="233"/>
      <c r="BC36" s="233"/>
      <c r="BD36" s="233"/>
      <c r="BE36" s="233"/>
      <c r="BF36" s="233"/>
      <c r="BG36" s="233"/>
      <c r="BH36" s="233"/>
      <c r="BI36" s="233"/>
      <c r="BJ36" s="233"/>
      <c r="BK36" s="233"/>
      <c r="BL36" s="233"/>
      <c r="BM36" s="233"/>
      <c r="BN36" s="233"/>
      <c r="BO36" s="233"/>
      <c r="BP36" s="233"/>
      <c r="BQ36" s="233"/>
      <c r="BR36" s="233"/>
      <c r="BS36" s="233"/>
      <c r="BT36" s="233"/>
      <c r="BU36" s="233"/>
      <c r="BV36" s="233"/>
      <c r="BW36" s="233"/>
      <c r="BX36" s="233"/>
      <c r="BY36" s="233"/>
      <c r="BZ36" s="233"/>
      <c r="CA36" s="233"/>
      <c r="CB36" s="233"/>
      <c r="CC36" s="233"/>
      <c r="CD36" s="233"/>
      <c r="CE36" s="233"/>
      <c r="CF36" s="233"/>
      <c r="CG36" s="233"/>
      <c r="CH36" s="233"/>
      <c r="CI36" s="233"/>
      <c r="CJ36" s="233"/>
      <c r="CK36" s="233"/>
      <c r="CL36" s="233"/>
      <c r="CM36" s="233"/>
      <c r="CN36" s="233"/>
      <c r="CO36" s="233"/>
      <c r="CP36" s="233"/>
      <c r="CQ36" s="233"/>
      <c r="CR36" s="233"/>
      <c r="CS36" s="233"/>
      <c r="CT36" s="233"/>
      <c r="CU36" s="233"/>
      <c r="CV36" s="233"/>
      <c r="CW36" s="233"/>
      <c r="CX36" s="233"/>
      <c r="CY36" s="233"/>
      <c r="CZ36" s="233"/>
      <c r="DA36" s="233"/>
      <c r="DB36" s="233"/>
      <c r="DC36" s="233"/>
      <c r="DD36" s="233"/>
      <c r="DE36" s="233"/>
      <c r="DF36" s="233"/>
      <c r="DG36" s="233"/>
      <c r="DH36" s="233"/>
      <c r="DI36" s="233"/>
      <c r="DJ36" s="233"/>
      <c r="DK36" s="233"/>
      <c r="DL36" s="233"/>
      <c r="DM36" s="233"/>
      <c r="DN36" s="233"/>
      <c r="DO36" s="233"/>
      <c r="DP36" s="233"/>
      <c r="DQ36" s="233"/>
      <c r="DR36" s="233"/>
      <c r="DS36" s="233"/>
      <c r="DT36" s="233"/>
      <c r="DU36" s="233"/>
      <c r="DV36" s="233"/>
      <c r="DW36" s="233"/>
      <c r="DX36" s="233"/>
      <c r="DY36" s="233"/>
      <c r="DZ36" s="233"/>
      <c r="EA36" s="233"/>
      <c r="EB36" s="233"/>
      <c r="EC36" s="233"/>
      <c r="ED36" s="233"/>
      <c r="EE36" s="233"/>
      <c r="EF36" s="233"/>
      <c r="EG36" s="233"/>
      <c r="EH36" s="233"/>
      <c r="EI36" s="233"/>
      <c r="EJ36" s="233"/>
      <c r="EK36" s="233"/>
      <c r="EL36" s="233"/>
      <c r="EM36" s="233"/>
      <c r="EN36" s="233"/>
      <c r="EO36" s="233"/>
      <c r="EP36" s="233"/>
      <c r="EQ36" s="233"/>
      <c r="ER36" s="233"/>
      <c r="ES36" s="233"/>
      <c r="ET36" s="233"/>
      <c r="EU36" s="233"/>
      <c r="EV36" s="233"/>
      <c r="EW36" s="233"/>
      <c r="EX36" s="233"/>
      <c r="EY36" s="233"/>
      <c r="EZ36" s="233"/>
      <c r="FA36" s="233"/>
      <c r="FB36" s="233"/>
      <c r="FC36" s="233"/>
      <c r="FD36" s="233"/>
      <c r="FE36" s="233"/>
      <c r="FF36" s="233"/>
      <c r="FG36" s="233"/>
      <c r="FH36" s="233"/>
      <c r="FI36" s="233"/>
      <c r="FJ36" s="233"/>
      <c r="FK36" s="233"/>
      <c r="FL36" s="233"/>
      <c r="FM36" s="233"/>
      <c r="FN36" s="233"/>
      <c r="FO36" s="233"/>
      <c r="FP36" s="233"/>
      <c r="FQ36" s="233"/>
      <c r="FR36" s="233"/>
      <c r="FS36" s="233"/>
      <c r="FT36" s="233"/>
      <c r="FU36" s="233"/>
      <c r="FV36" s="233"/>
      <c r="FW36" s="233"/>
      <c r="FX36" s="233"/>
      <c r="FY36" s="233"/>
      <c r="FZ36" s="233"/>
      <c r="GA36" s="233"/>
      <c r="GB36" s="233"/>
      <c r="GC36" s="233"/>
      <c r="GD36" s="233"/>
      <c r="GE36" s="233"/>
      <c r="GF36" s="233"/>
      <c r="GG36" s="233"/>
      <c r="GH36" s="233"/>
      <c r="GI36" s="233"/>
      <c r="GJ36" s="233"/>
      <c r="GK36" s="233"/>
      <c r="GL36" s="233"/>
      <c r="GM36" s="233"/>
      <c r="GN36" s="233"/>
      <c r="GO36" s="233"/>
      <c r="GP36" s="233"/>
      <c r="GQ36" s="233"/>
      <c r="GR36" s="233"/>
      <c r="GS36" s="233"/>
      <c r="GT36" s="233"/>
      <c r="GU36" s="233"/>
      <c r="GV36" s="233"/>
      <c r="GW36" s="233"/>
      <c r="GX36" s="233"/>
      <c r="GY36" s="233"/>
      <c r="GZ36" s="233"/>
      <c r="HA36" s="233"/>
      <c r="HB36" s="233"/>
      <c r="HC36" s="233"/>
      <c r="HD36" s="233"/>
      <c r="HE36" s="233"/>
      <c r="HF36" s="233"/>
      <c r="HG36" s="233"/>
      <c r="HH36" s="233"/>
      <c r="HI36" s="233"/>
      <c r="HJ36" s="233"/>
      <c r="HK36" s="233"/>
      <c r="HL36" s="233"/>
      <c r="HM36" s="233"/>
      <c r="HN36" s="233"/>
      <c r="HO36" s="233"/>
      <c r="HP36" s="233"/>
      <c r="HQ36" s="233"/>
      <c r="HR36" s="233"/>
      <c r="HS36" s="233"/>
      <c r="HT36" s="233"/>
      <c r="HU36" s="233"/>
      <c r="HV36" s="233"/>
      <c r="HW36" s="233"/>
      <c r="HX36" s="233"/>
      <c r="HY36" s="233"/>
      <c r="HZ36" s="233"/>
      <c r="IA36" s="233"/>
      <c r="IB36" s="233"/>
      <c r="IC36" s="233"/>
      <c r="ID36" s="233"/>
      <c r="IE36" s="233"/>
      <c r="IF36" s="233"/>
      <c r="IG36" s="233"/>
      <c r="IH36" s="233"/>
      <c r="II36" s="233"/>
      <c r="IJ36" s="233"/>
      <c r="IK36" s="233"/>
      <c r="IL36" s="233"/>
      <c r="IM36" s="233"/>
      <c r="IN36" s="233"/>
      <c r="IO36" s="233"/>
      <c r="IP36" s="233"/>
      <c r="IQ36" s="233"/>
      <c r="IR36" s="233"/>
      <c r="IS36" s="233"/>
      <c r="IT36" s="233"/>
      <c r="IU36" s="233"/>
      <c r="IV36" s="233"/>
    </row>
    <row r="37" spans="1:256">
      <c r="A37" s="238" t="s">
        <v>1330</v>
      </c>
      <c r="B37" s="166">
        <v>0</v>
      </c>
      <c r="C37" s="166">
        <f>IFERROR(VLOOKUP(A37,'[1]L08'!$B$7:$C$74,2,FALSE),0)</f>
        <v>0</v>
      </c>
      <c r="D37" s="239"/>
      <c r="E37" s="166"/>
      <c r="F37" s="239"/>
    </row>
    <row r="38" spans="1:256">
      <c r="A38" s="238" t="s">
        <v>1331</v>
      </c>
      <c r="B38" s="166">
        <v>0</v>
      </c>
      <c r="C38" s="166">
        <f>IFERROR(VLOOKUP(A38,'[1]L08'!$B$7:$C$74,2,FALSE),0)</f>
        <v>0</v>
      </c>
      <c r="D38" s="239"/>
      <c r="E38" s="166"/>
      <c r="F38" s="239"/>
    </row>
    <row r="39" spans="1:256">
      <c r="A39" s="238" t="s">
        <v>1332</v>
      </c>
      <c r="B39" s="166">
        <v>0</v>
      </c>
      <c r="C39" s="166">
        <f>IFERROR(VLOOKUP(A39,'[1]L08'!$B$7:$C$74,2,FALSE),0)</f>
        <v>0</v>
      </c>
      <c r="D39" s="239"/>
      <c r="E39" s="166"/>
      <c r="F39" s="239"/>
    </row>
    <row r="40" spans="1:256">
      <c r="A40" s="238" t="s">
        <v>1333</v>
      </c>
      <c r="B40" s="166">
        <v>0</v>
      </c>
      <c r="C40" s="166">
        <f>IFERROR(VLOOKUP(A40,'[1]L08'!$B$7:$C$74,2,FALSE),0)</f>
        <v>0</v>
      </c>
      <c r="D40" s="239"/>
      <c r="E40" s="166"/>
      <c r="F40" s="239"/>
    </row>
    <row r="41" spans="1:256">
      <c r="A41" s="238" t="s">
        <v>1334</v>
      </c>
      <c r="B41" s="166">
        <v>0</v>
      </c>
      <c r="C41" s="166">
        <f>IFERROR(VLOOKUP(A41,'[1]L08'!$B$7:$C$74,2,FALSE),0)</f>
        <v>0</v>
      </c>
      <c r="D41" s="239"/>
      <c r="E41" s="166"/>
      <c r="F41" s="239"/>
    </row>
    <row r="42" spans="1:256">
      <c r="A42" s="238" t="s">
        <v>1335</v>
      </c>
      <c r="B42" s="166">
        <v>0</v>
      </c>
      <c r="C42" s="166">
        <f>IFERROR(VLOOKUP(A42,'[1]L08'!$B$7:$C$74,2,FALSE),0)</f>
        <v>0</v>
      </c>
      <c r="D42" s="239"/>
      <c r="E42" s="166"/>
      <c r="F42" s="239"/>
    </row>
    <row r="43" spans="1:256">
      <c r="A43" s="238" t="s">
        <v>1336</v>
      </c>
      <c r="B43" s="166">
        <v>0</v>
      </c>
      <c r="C43" s="166">
        <f>IFERROR(VLOOKUP(A43,'[1]L08'!$B$7:$C$74,2,FALSE),0)</f>
        <v>0</v>
      </c>
      <c r="D43" s="239"/>
      <c r="E43" s="166"/>
      <c r="F43" s="239"/>
    </row>
    <row r="44" spans="1:256">
      <c r="A44" s="238" t="s">
        <v>1337</v>
      </c>
      <c r="B44" s="166">
        <v>0</v>
      </c>
      <c r="C44" s="166">
        <f>IFERROR(VLOOKUP(A44,'[1]L08'!$B$7:$C$74,2,FALSE),0)</f>
        <v>0</v>
      </c>
      <c r="D44" s="239"/>
      <c r="E44" s="166"/>
      <c r="F44" s="239"/>
    </row>
    <row r="45" spans="1:256">
      <c r="A45" s="241" t="s">
        <v>1338</v>
      </c>
      <c r="B45" s="169">
        <f>B5</f>
        <v>262888</v>
      </c>
      <c r="C45" s="169">
        <f>C5</f>
        <v>137649</v>
      </c>
      <c r="D45" s="235">
        <f>C45/B45*100</f>
        <v>52.360320744956</v>
      </c>
      <c r="E45" s="169">
        <f>E5</f>
        <v>179971</v>
      </c>
      <c r="F45" s="235">
        <f>C45/E45*100</f>
        <v>76.4839890871307</v>
      </c>
    </row>
    <row r="46" spans="1:256">
      <c r="A46" s="242" t="s">
        <v>1339</v>
      </c>
      <c r="B46" s="169"/>
      <c r="C46" s="169">
        <v>327734</v>
      </c>
      <c r="D46" s="243"/>
      <c r="E46" s="169">
        <v>319140</v>
      </c>
      <c r="F46" s="235">
        <f>C46/E46*100</f>
        <v>102.692862066805</v>
      </c>
    </row>
    <row r="47" spans="1:256">
      <c r="A47" s="242" t="s">
        <v>1340</v>
      </c>
      <c r="B47" s="169"/>
      <c r="C47" s="169">
        <f>SUM(C48:C51)</f>
        <v>203879</v>
      </c>
      <c r="D47" s="169"/>
      <c r="E47" s="169">
        <f>SUM(E48:E51)</f>
        <v>33307</v>
      </c>
      <c r="F47" s="235">
        <f>C47/E47*100</f>
        <v>612.120575254451</v>
      </c>
    </row>
    <row r="48" spans="1:256">
      <c r="A48" s="244" t="s">
        <v>1341</v>
      </c>
      <c r="B48" s="166"/>
      <c r="C48" s="166">
        <v>3905</v>
      </c>
      <c r="D48" s="245"/>
      <c r="E48" s="166">
        <v>1122</v>
      </c>
      <c r="F48" s="239">
        <f>C48/E48*100</f>
        <v>348.039215686275</v>
      </c>
    </row>
    <row r="49" spans="1:6">
      <c r="A49" s="244" t="s">
        <v>1342</v>
      </c>
      <c r="B49" s="166"/>
      <c r="C49" s="166"/>
      <c r="D49" s="245"/>
      <c r="E49" s="166"/>
      <c r="F49" s="239"/>
    </row>
    <row r="50" spans="1:6">
      <c r="A50" s="244" t="s">
        <v>1343</v>
      </c>
      <c r="B50" s="166"/>
      <c r="C50" s="166">
        <v>183893</v>
      </c>
      <c r="D50" s="245"/>
      <c r="E50" s="166">
        <v>32185</v>
      </c>
      <c r="F50" s="239">
        <f>C50/E50*100</f>
        <v>571.362435917353</v>
      </c>
    </row>
    <row r="51" spans="1:6">
      <c r="A51" s="244" t="s">
        <v>1344</v>
      </c>
      <c r="B51" s="166"/>
      <c r="C51" s="166">
        <v>16081</v>
      </c>
      <c r="D51" s="245"/>
      <c r="E51" s="166"/>
      <c r="F51" s="239"/>
    </row>
    <row r="52" spans="1:6">
      <c r="A52" s="241" t="s">
        <v>96</v>
      </c>
      <c r="B52" s="169">
        <f>B45+B46+B47</f>
        <v>262888</v>
      </c>
      <c r="C52" s="169">
        <f>C45+C46+C47</f>
        <v>669262</v>
      </c>
      <c r="D52" s="243">
        <f>C52/B52*100</f>
        <v>254.580657922766</v>
      </c>
      <c r="E52" s="169">
        <f>SUM(E45:E47)</f>
        <v>532418</v>
      </c>
      <c r="F52" s="235">
        <f>C52/E52*100</f>
        <v>125.70236167823</v>
      </c>
    </row>
  </sheetData>
  <sheetProtection password="CACC" sheet="1"/>
  <mergeCells count="1">
    <mergeCell ref="A2:F2"/>
  </mergeCells>
  <pageMargins left="0.7" right="0.7" top="0.75" bottom="0.75" header="0.3" footer="0.3"/>
  <pageSetup paperSize="9"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68"/>
  <sheetViews>
    <sheetView showGridLines="0" showZeros="0" zoomScaleSheetLayoutView="60" topLeftCell="A10" workbookViewId="0">
      <selection activeCell="H17" sqref="H17"/>
    </sheetView>
  </sheetViews>
  <sheetFormatPr defaultColWidth="13.8571428571429" defaultRowHeight="15.6" customHeight="1" outlineLevelCol="5"/>
  <cols>
    <col min="1" max="1" width="40.1428571428571" style="203" customWidth="1"/>
    <col min="2" max="2" width="12.8571428571429" style="204" customWidth="1"/>
    <col min="3" max="3" width="8" style="204" customWidth="1"/>
    <col min="4" max="4" width="12.4285714285714" style="204"/>
    <col min="5" max="5" width="13.5714285714286" style="204" hidden="1" customWidth="1"/>
    <col min="6" max="6" width="17.5714285714286" style="204" customWidth="1"/>
    <col min="7" max="16384" width="13.8571428571429" style="204"/>
  </cols>
  <sheetData>
    <row r="1" s="202" customFormat="1" ht="15" customHeight="1" spans="1:6">
      <c r="A1" s="205" t="s">
        <v>25</v>
      </c>
      <c r="B1" s="206"/>
      <c r="C1" s="207"/>
      <c r="D1" s="206"/>
      <c r="E1" s="207"/>
      <c r="F1" s="208"/>
    </row>
    <row r="2" s="202" customFormat="1" ht="21" spans="1:6">
      <c r="A2" s="209" t="s">
        <v>26</v>
      </c>
      <c r="B2" s="209"/>
      <c r="C2" s="209"/>
      <c r="D2" s="209"/>
      <c r="E2" s="209"/>
      <c r="F2" s="209"/>
    </row>
    <row r="3" s="202" customFormat="1" ht="14.25" spans="1:6">
      <c r="A3" s="210"/>
      <c r="B3" s="211"/>
      <c r="C3" s="212"/>
      <c r="D3" s="211"/>
      <c r="E3" s="212"/>
      <c r="F3" s="213" t="s">
        <v>53</v>
      </c>
    </row>
    <row r="4" s="202" customFormat="1" ht="33" customHeight="1" spans="1:6">
      <c r="A4" s="214" t="s">
        <v>54</v>
      </c>
      <c r="B4" s="215" t="s">
        <v>98</v>
      </c>
      <c r="C4" s="216" t="s">
        <v>56</v>
      </c>
      <c r="D4" s="216" t="s">
        <v>1365</v>
      </c>
      <c r="E4" s="216" t="s">
        <v>58</v>
      </c>
      <c r="F4" s="216" t="s">
        <v>138</v>
      </c>
    </row>
    <row r="5" ht="17.1" customHeight="1" spans="1:6">
      <c r="A5" s="217" t="s">
        <v>419</v>
      </c>
      <c r="B5" s="218">
        <f>B6</f>
        <v>0</v>
      </c>
      <c r="C5" s="218">
        <f>C6</f>
        <v>0</v>
      </c>
      <c r="D5" s="219"/>
      <c r="E5" s="218">
        <f>E6</f>
        <v>0</v>
      </c>
      <c r="F5" s="219"/>
    </row>
    <row r="6" ht="17.1" customHeight="1" spans="1:6">
      <c r="A6" s="220" t="s">
        <v>1366</v>
      </c>
      <c r="B6" s="218">
        <f>SUM(B7:B12)</f>
        <v>0</v>
      </c>
      <c r="C6" s="218">
        <f>SUM(C7:C12)</f>
        <v>0</v>
      </c>
      <c r="D6" s="219"/>
      <c r="E6" s="218">
        <f>SUM(E7:E12)</f>
        <v>0</v>
      </c>
      <c r="F6" s="219"/>
    </row>
    <row r="7" ht="17.1" customHeight="1" spans="1:6">
      <c r="A7" s="221" t="s">
        <v>1367</v>
      </c>
      <c r="B7" s="218">
        <v>0</v>
      </c>
      <c r="C7" s="218">
        <v>0</v>
      </c>
      <c r="D7" s="219"/>
      <c r="E7" s="218">
        <v>0</v>
      </c>
      <c r="F7" s="219"/>
    </row>
    <row r="8" ht="17.1" customHeight="1" spans="1:6">
      <c r="A8" s="221" t="s">
        <v>1368</v>
      </c>
      <c r="B8" s="218">
        <v>0</v>
      </c>
      <c r="C8" s="218">
        <v>0</v>
      </c>
      <c r="D8" s="219"/>
      <c r="E8" s="218">
        <v>0</v>
      </c>
      <c r="F8" s="219"/>
    </row>
    <row r="9" ht="17.1" customHeight="1" spans="1:6">
      <c r="A9" s="221" t="s">
        <v>1369</v>
      </c>
      <c r="B9" s="218">
        <v>0</v>
      </c>
      <c r="C9" s="218">
        <v>0</v>
      </c>
      <c r="D9" s="219"/>
      <c r="E9" s="218">
        <v>0</v>
      </c>
      <c r="F9" s="219"/>
    </row>
    <row r="10" ht="17.1" customHeight="1" spans="1:6">
      <c r="A10" s="221" t="s">
        <v>1370</v>
      </c>
      <c r="B10" s="218">
        <v>0</v>
      </c>
      <c r="C10" s="218">
        <v>0</v>
      </c>
      <c r="D10" s="219"/>
      <c r="E10" s="218">
        <v>0</v>
      </c>
      <c r="F10" s="219"/>
    </row>
    <row r="11" ht="17.25" customHeight="1" spans="1:6">
      <c r="A11" s="221" t="s">
        <v>1371</v>
      </c>
      <c r="B11" s="218">
        <v>0</v>
      </c>
      <c r="C11" s="218">
        <v>0</v>
      </c>
      <c r="D11" s="219"/>
      <c r="E11" s="218">
        <v>0</v>
      </c>
      <c r="F11" s="219"/>
    </row>
    <row r="12" ht="17.25" customHeight="1" spans="1:6">
      <c r="A12" s="221" t="s">
        <v>1372</v>
      </c>
      <c r="B12" s="218">
        <v>0</v>
      </c>
      <c r="C12" s="218">
        <v>0</v>
      </c>
      <c r="D12" s="219"/>
      <c r="E12" s="218">
        <v>0</v>
      </c>
      <c r="F12" s="219"/>
    </row>
    <row r="13" ht="17.25" customHeight="1" spans="1:6">
      <c r="A13" s="217" t="s">
        <v>468</v>
      </c>
      <c r="B13" s="218">
        <f>SUM(B14,B20,B26)</f>
        <v>0</v>
      </c>
      <c r="C13" s="218">
        <f>SUM(C14,C20,C26)</f>
        <v>11</v>
      </c>
      <c r="D13" s="219"/>
      <c r="E13" s="218">
        <f>SUM(E14,E20,E26)</f>
        <v>16</v>
      </c>
      <c r="F13" s="219">
        <f>C13/E13*100</f>
        <v>68.75</v>
      </c>
    </row>
    <row r="14" ht="17.25" customHeight="1" spans="1:6">
      <c r="A14" s="217" t="s">
        <v>1373</v>
      </c>
      <c r="B14" s="218">
        <f>SUM(B15:B19)</f>
        <v>0</v>
      </c>
      <c r="C14" s="218">
        <f>SUM(C15:C19)</f>
        <v>11</v>
      </c>
      <c r="D14" s="219"/>
      <c r="E14" s="218">
        <f>SUM(E15:E19)</f>
        <v>8</v>
      </c>
      <c r="F14" s="219">
        <f>C14/E14*100</f>
        <v>137.5</v>
      </c>
    </row>
    <row r="15" ht="17.25" customHeight="1" spans="1:6">
      <c r="A15" s="221" t="s">
        <v>1374</v>
      </c>
      <c r="B15" s="218"/>
      <c r="C15" s="218">
        <v>0</v>
      </c>
      <c r="D15" s="219"/>
      <c r="E15" s="218">
        <v>8</v>
      </c>
      <c r="F15" s="219">
        <f>C15/E15*100</f>
        <v>0</v>
      </c>
    </row>
    <row r="16" ht="17.25" customHeight="1" spans="1:6">
      <c r="A16" s="221" t="s">
        <v>1375</v>
      </c>
      <c r="B16" s="218">
        <v>0</v>
      </c>
      <c r="C16" s="218">
        <v>0</v>
      </c>
      <c r="D16" s="219"/>
      <c r="E16" s="218">
        <v>0</v>
      </c>
      <c r="F16" s="219"/>
    </row>
    <row r="17" ht="17.25" customHeight="1" spans="1:6">
      <c r="A17" s="221" t="s">
        <v>1376</v>
      </c>
      <c r="B17" s="218">
        <v>0</v>
      </c>
      <c r="C17" s="218">
        <v>0</v>
      </c>
      <c r="D17" s="219"/>
      <c r="E17" s="218">
        <v>0</v>
      </c>
      <c r="F17" s="219"/>
    </row>
    <row r="18" customHeight="1" spans="1:6">
      <c r="A18" s="221" t="s">
        <v>1377</v>
      </c>
      <c r="B18" s="218">
        <v>0</v>
      </c>
      <c r="C18" s="218">
        <v>0</v>
      </c>
      <c r="D18" s="219"/>
      <c r="E18" s="218">
        <v>0</v>
      </c>
      <c r="F18" s="219"/>
    </row>
    <row r="19" ht="17.25" customHeight="1" spans="1:6">
      <c r="A19" s="221" t="s">
        <v>1378</v>
      </c>
      <c r="B19" s="218">
        <v>0</v>
      </c>
      <c r="C19" s="218">
        <v>11</v>
      </c>
      <c r="D19" s="219"/>
      <c r="E19" s="218">
        <v>0</v>
      </c>
      <c r="F19" s="219"/>
    </row>
    <row r="20" ht="17.25" customHeight="1" spans="1:6">
      <c r="A20" s="217" t="s">
        <v>1379</v>
      </c>
      <c r="B20" s="218">
        <f>SUM(B21:B25)</f>
        <v>0</v>
      </c>
      <c r="C20" s="218">
        <f>SUM(C21:C25)</f>
        <v>0</v>
      </c>
      <c r="D20" s="219"/>
      <c r="E20" s="218">
        <f>SUM(E21:E25)</f>
        <v>8</v>
      </c>
      <c r="F20" s="219"/>
    </row>
    <row r="21" ht="17.25" customHeight="1" spans="1:6">
      <c r="A21" s="221" t="s">
        <v>1380</v>
      </c>
      <c r="B21" s="218">
        <v>0</v>
      </c>
      <c r="C21" s="218">
        <v>0</v>
      </c>
      <c r="D21" s="219"/>
      <c r="E21" s="218">
        <v>0</v>
      </c>
      <c r="F21" s="219"/>
    </row>
    <row r="22" ht="17.25" customHeight="1" spans="1:6">
      <c r="A22" s="221" t="s">
        <v>1381</v>
      </c>
      <c r="B22" s="218">
        <v>0</v>
      </c>
      <c r="C22" s="218">
        <v>0</v>
      </c>
      <c r="D22" s="219"/>
      <c r="E22" s="218">
        <v>0</v>
      </c>
      <c r="F22" s="219"/>
    </row>
    <row r="23" ht="17.25" customHeight="1" spans="1:6">
      <c r="A23" s="221" t="s">
        <v>1382</v>
      </c>
      <c r="B23" s="218">
        <v>0</v>
      </c>
      <c r="C23" s="218">
        <v>0</v>
      </c>
      <c r="D23" s="219"/>
      <c r="E23" s="218">
        <v>0</v>
      </c>
      <c r="F23" s="219"/>
    </row>
    <row r="24" ht="17.25" customHeight="1" spans="1:6">
      <c r="A24" s="221" t="s">
        <v>1383</v>
      </c>
      <c r="B24" s="218"/>
      <c r="C24" s="218"/>
      <c r="D24" s="219"/>
      <c r="E24" s="218">
        <v>8</v>
      </c>
      <c r="F24" s="219"/>
    </row>
    <row r="25" ht="17.25" customHeight="1" spans="1:6">
      <c r="A25" s="221" t="s">
        <v>1384</v>
      </c>
      <c r="B25" s="218">
        <v>0</v>
      </c>
      <c r="C25" s="218">
        <v>0</v>
      </c>
      <c r="D25" s="219"/>
      <c r="E25" s="218">
        <v>0</v>
      </c>
      <c r="F25" s="219"/>
    </row>
    <row r="26" ht="17.25" customHeight="1" spans="1:6">
      <c r="A26" s="217" t="s">
        <v>1385</v>
      </c>
      <c r="B26" s="218">
        <f>SUM(B27:B28)</f>
        <v>0</v>
      </c>
      <c r="C26" s="218">
        <f>SUM(C27:C28)</f>
        <v>0</v>
      </c>
      <c r="D26" s="219"/>
      <c r="E26" s="218">
        <f>SUM(E27:E28)</f>
        <v>0</v>
      </c>
      <c r="F26" s="219"/>
    </row>
    <row r="27" ht="17.25" customHeight="1" spans="1:6">
      <c r="A27" s="221" t="s">
        <v>1386</v>
      </c>
      <c r="B27" s="218">
        <v>0</v>
      </c>
      <c r="C27" s="218">
        <v>0</v>
      </c>
      <c r="D27" s="219"/>
      <c r="E27" s="218">
        <v>0</v>
      </c>
      <c r="F27" s="219"/>
    </row>
    <row r="28" ht="17.25" customHeight="1" spans="1:6">
      <c r="A28" s="221" t="s">
        <v>1387</v>
      </c>
      <c r="B28" s="218">
        <v>0</v>
      </c>
      <c r="C28" s="218">
        <v>0</v>
      </c>
      <c r="D28" s="219"/>
      <c r="E28" s="218">
        <v>0</v>
      </c>
      <c r="F28" s="219"/>
    </row>
    <row r="29" ht="17.25" customHeight="1" spans="1:6">
      <c r="A29" s="217" t="s">
        <v>510</v>
      </c>
      <c r="B29" s="218">
        <f>SUM(B30,B34,B38)</f>
        <v>0</v>
      </c>
      <c r="C29" s="218">
        <f>SUM(C30,C34,C38)</f>
        <v>79</v>
      </c>
      <c r="D29" s="219"/>
      <c r="E29" s="218">
        <f>SUM(E30,E34,E38)</f>
        <v>93</v>
      </c>
      <c r="F29" s="219">
        <f>C29/E29*100</f>
        <v>84.9462365591398</v>
      </c>
    </row>
    <row r="30" ht="17.25" customHeight="1" spans="1:6">
      <c r="A30" s="217" t="s">
        <v>1388</v>
      </c>
      <c r="B30" s="218">
        <f>SUM(B31:B33)</f>
        <v>0</v>
      </c>
      <c r="C30" s="218">
        <f>SUM(C31:C33)</f>
        <v>79</v>
      </c>
      <c r="D30" s="219"/>
      <c r="E30" s="218">
        <f>SUM(E31:E33)</f>
        <v>93</v>
      </c>
      <c r="F30" s="219">
        <f>C30/E30*100</f>
        <v>84.9462365591398</v>
      </c>
    </row>
    <row r="31" ht="17.25" customHeight="1" spans="1:6">
      <c r="A31" s="221" t="s">
        <v>1389</v>
      </c>
      <c r="B31" s="218"/>
      <c r="C31" s="218">
        <v>38</v>
      </c>
      <c r="D31" s="219"/>
      <c r="E31" s="218">
        <v>38</v>
      </c>
      <c r="F31" s="219">
        <f>C31/E31*100</f>
        <v>100</v>
      </c>
    </row>
    <row r="32" ht="17.25" customHeight="1" spans="1:6">
      <c r="A32" s="221" t="s">
        <v>1390</v>
      </c>
      <c r="B32" s="218"/>
      <c r="C32" s="218">
        <v>41</v>
      </c>
      <c r="D32" s="219"/>
      <c r="E32" s="218">
        <v>55</v>
      </c>
      <c r="F32" s="219"/>
    </row>
    <row r="33" ht="17.25" customHeight="1" spans="1:6">
      <c r="A33" s="221" t="s">
        <v>1391</v>
      </c>
      <c r="B33" s="218">
        <v>0</v>
      </c>
      <c r="C33" s="218">
        <v>0</v>
      </c>
      <c r="D33" s="219"/>
      <c r="E33" s="218">
        <v>0</v>
      </c>
      <c r="F33" s="219"/>
    </row>
    <row r="34" ht="17.25" customHeight="1" spans="1:6">
      <c r="A34" s="217" t="s">
        <v>1392</v>
      </c>
      <c r="B34" s="218">
        <f>SUM(B35:B37)</f>
        <v>0</v>
      </c>
      <c r="C34" s="218">
        <f>SUM(C35:C37)</f>
        <v>0</v>
      </c>
      <c r="D34" s="219"/>
      <c r="E34" s="218">
        <f>SUM(E35:E37)</f>
        <v>0</v>
      </c>
      <c r="F34" s="219"/>
    </row>
    <row r="35" ht="17.25" customHeight="1" spans="1:6">
      <c r="A35" s="221" t="s">
        <v>1389</v>
      </c>
      <c r="B35" s="218">
        <v>0</v>
      </c>
      <c r="C35" s="218">
        <v>0</v>
      </c>
      <c r="D35" s="219"/>
      <c r="E35" s="218">
        <v>0</v>
      </c>
      <c r="F35" s="219"/>
    </row>
    <row r="36" ht="17.25" customHeight="1" spans="1:6">
      <c r="A36" s="221" t="s">
        <v>1390</v>
      </c>
      <c r="B36" s="218">
        <v>0</v>
      </c>
      <c r="C36" s="218">
        <v>0</v>
      </c>
      <c r="D36" s="219"/>
      <c r="E36" s="218">
        <v>0</v>
      </c>
      <c r="F36" s="219"/>
    </row>
    <row r="37" ht="17.25" customHeight="1" spans="1:6">
      <c r="A37" s="221" t="s">
        <v>1393</v>
      </c>
      <c r="B37" s="218">
        <v>0</v>
      </c>
      <c r="C37" s="218">
        <v>0</v>
      </c>
      <c r="D37" s="219"/>
      <c r="E37" s="218">
        <v>0</v>
      </c>
      <c r="F37" s="219"/>
    </row>
    <row r="38" ht="17.25" customHeight="1" spans="1:6">
      <c r="A38" s="217" t="s">
        <v>1394</v>
      </c>
      <c r="B38" s="218">
        <f>SUM(B39:B40)</f>
        <v>0</v>
      </c>
      <c r="C38" s="218">
        <f>SUM(C39:C40)</f>
        <v>0</v>
      </c>
      <c r="D38" s="219"/>
      <c r="E38" s="218">
        <f>SUM(E39:E40)</f>
        <v>0</v>
      </c>
      <c r="F38" s="219"/>
    </row>
    <row r="39" ht="17.25" customHeight="1" spans="1:6">
      <c r="A39" s="221" t="s">
        <v>1390</v>
      </c>
      <c r="B39" s="218">
        <v>0</v>
      </c>
      <c r="C39" s="218">
        <v>0</v>
      </c>
      <c r="D39" s="219"/>
      <c r="E39" s="218">
        <v>0</v>
      </c>
      <c r="F39" s="219"/>
    </row>
    <row r="40" ht="17.25" customHeight="1" spans="1:6">
      <c r="A40" s="221" t="s">
        <v>1395</v>
      </c>
      <c r="B40" s="218">
        <v>0</v>
      </c>
      <c r="C40" s="218">
        <v>0</v>
      </c>
      <c r="D40" s="219"/>
      <c r="E40" s="218">
        <v>0</v>
      </c>
      <c r="F40" s="219"/>
    </row>
    <row r="41" ht="17.25" customHeight="1" spans="1:6">
      <c r="A41" s="217" t="s">
        <v>684</v>
      </c>
      <c r="B41" s="218">
        <f>SUM(B42,B47)</f>
        <v>0</v>
      </c>
      <c r="C41" s="218">
        <f>SUM(C42,C47)</f>
        <v>0</v>
      </c>
      <c r="D41" s="219"/>
      <c r="E41" s="218">
        <f>SUM(E42,E47)</f>
        <v>0</v>
      </c>
      <c r="F41" s="219"/>
    </row>
    <row r="42" ht="17.25" customHeight="1" spans="1:6">
      <c r="A42" s="217" t="s">
        <v>1396</v>
      </c>
      <c r="B42" s="218">
        <f>SUM(B43:B46)</f>
        <v>0</v>
      </c>
      <c r="C42" s="218">
        <f>SUM(C43:C46)</f>
        <v>0</v>
      </c>
      <c r="D42" s="219"/>
      <c r="E42" s="218">
        <f>SUM(E43:E46)</f>
        <v>0</v>
      </c>
      <c r="F42" s="219"/>
    </row>
    <row r="43" ht="17.25" customHeight="1" spans="1:6">
      <c r="A43" s="221" t="s">
        <v>1397</v>
      </c>
      <c r="B43" s="218">
        <v>0</v>
      </c>
      <c r="C43" s="218">
        <v>0</v>
      </c>
      <c r="D43" s="219"/>
      <c r="E43" s="218">
        <v>0</v>
      </c>
      <c r="F43" s="219"/>
    </row>
    <row r="44" ht="17.25" customHeight="1" spans="1:6">
      <c r="A44" s="221" t="s">
        <v>1398</v>
      </c>
      <c r="B44" s="218">
        <v>0</v>
      </c>
      <c r="C44" s="218">
        <v>0</v>
      </c>
      <c r="D44" s="219"/>
      <c r="E44" s="218">
        <v>0</v>
      </c>
      <c r="F44" s="219"/>
    </row>
    <row r="45" ht="17.25" customHeight="1" spans="1:6">
      <c r="A45" s="221" t="s">
        <v>1399</v>
      </c>
      <c r="B45" s="218">
        <v>0</v>
      </c>
      <c r="C45" s="218">
        <v>0</v>
      </c>
      <c r="D45" s="219"/>
      <c r="E45" s="218">
        <v>0</v>
      </c>
      <c r="F45" s="219"/>
    </row>
    <row r="46" ht="17.25" customHeight="1" spans="1:6">
      <c r="A46" s="221" t="s">
        <v>1400</v>
      </c>
      <c r="B46" s="218">
        <v>0</v>
      </c>
      <c r="C46" s="218">
        <v>0</v>
      </c>
      <c r="D46" s="219"/>
      <c r="E46" s="218">
        <v>0</v>
      </c>
      <c r="F46" s="219"/>
    </row>
    <row r="47" ht="17.25" customHeight="1" spans="1:6">
      <c r="A47" s="217" t="s">
        <v>1401</v>
      </c>
      <c r="B47" s="218">
        <f>SUM(B48:B51)</f>
        <v>0</v>
      </c>
      <c r="C47" s="218">
        <f>SUM(C48:C51)</f>
        <v>0</v>
      </c>
      <c r="D47" s="219"/>
      <c r="E47" s="218">
        <f>SUM(E48:E51)</f>
        <v>0</v>
      </c>
      <c r="F47" s="219"/>
    </row>
    <row r="48" ht="17.25" customHeight="1" spans="1:6">
      <c r="A48" s="221" t="s">
        <v>1402</v>
      </c>
      <c r="B48" s="218">
        <v>0</v>
      </c>
      <c r="C48" s="218">
        <v>0</v>
      </c>
      <c r="D48" s="219"/>
      <c r="E48" s="218">
        <v>0</v>
      </c>
      <c r="F48" s="219"/>
    </row>
    <row r="49" ht="17.25" customHeight="1" spans="1:6">
      <c r="A49" s="221" t="s">
        <v>1403</v>
      </c>
      <c r="B49" s="218">
        <v>0</v>
      </c>
      <c r="C49" s="218">
        <v>0</v>
      </c>
      <c r="D49" s="219"/>
      <c r="E49" s="218">
        <v>0</v>
      </c>
      <c r="F49" s="219"/>
    </row>
    <row r="50" ht="17.25" customHeight="1" spans="1:6">
      <c r="A50" s="221" t="s">
        <v>1404</v>
      </c>
      <c r="B50" s="218">
        <v>0</v>
      </c>
      <c r="C50" s="218">
        <v>0</v>
      </c>
      <c r="D50" s="219"/>
      <c r="E50" s="218">
        <v>0</v>
      </c>
      <c r="F50" s="219"/>
    </row>
    <row r="51" ht="17.25" customHeight="1" spans="1:6">
      <c r="A51" s="221" t="s">
        <v>1405</v>
      </c>
      <c r="B51" s="218">
        <v>0</v>
      </c>
      <c r="C51" s="218">
        <v>0</v>
      </c>
      <c r="D51" s="219"/>
      <c r="E51" s="218">
        <v>0</v>
      </c>
      <c r="F51" s="219"/>
    </row>
    <row r="52" ht="17.25" customHeight="1" spans="1:6">
      <c r="A52" s="217" t="s">
        <v>755</v>
      </c>
      <c r="B52" s="218">
        <f>SUM(B53,B69,B73,B74,B80,B85,B89,B95,B98)</f>
        <v>130344</v>
      </c>
      <c r="C52" s="218">
        <f>C53+C69+C73+C74+C80+C84+C88+C92+C98+C101</f>
        <v>40067</v>
      </c>
      <c r="D52" s="219">
        <f t="shared" ref="D52:D59" si="0">C52/B52*100</f>
        <v>30.7394279752041</v>
      </c>
      <c r="E52" s="218">
        <f>SUM(E53,E66,E70:E71,E77,E81,E85,E89,E95,E98)</f>
        <v>33926</v>
      </c>
      <c r="F52" s="219">
        <f t="shared" ref="F52:F59" si="1">C52/E52*100</f>
        <v>118.101161351176</v>
      </c>
    </row>
    <row r="53" ht="17.25" customHeight="1" spans="1:6">
      <c r="A53" s="217" t="s">
        <v>1406</v>
      </c>
      <c r="B53" s="218">
        <f>SUM(B54:B68)</f>
        <v>120294</v>
      </c>
      <c r="C53" s="218">
        <f>SUM(C54:C68)</f>
        <v>32245</v>
      </c>
      <c r="D53" s="219">
        <f t="shared" si="0"/>
        <v>26.8051606896437</v>
      </c>
      <c r="E53" s="218">
        <f>SUM(E54:E65)</f>
        <v>27744</v>
      </c>
      <c r="F53" s="219">
        <f t="shared" si="1"/>
        <v>116.223327566321</v>
      </c>
    </row>
    <row r="54" ht="17.25" customHeight="1" spans="1:6">
      <c r="A54" s="221" t="s">
        <v>1407</v>
      </c>
      <c r="B54" s="218">
        <v>69523</v>
      </c>
      <c r="C54" s="218">
        <v>3171</v>
      </c>
      <c r="D54" s="219">
        <f t="shared" si="0"/>
        <v>4.56108050573192</v>
      </c>
      <c r="E54" s="218">
        <v>255</v>
      </c>
      <c r="F54" s="219">
        <f t="shared" si="1"/>
        <v>1243.52941176471</v>
      </c>
    </row>
    <row r="55" ht="17.25" customHeight="1" spans="1:6">
      <c r="A55" s="221" t="s">
        <v>1408</v>
      </c>
      <c r="B55" s="218">
        <v>8281</v>
      </c>
      <c r="C55" s="218">
        <v>13751</v>
      </c>
      <c r="D55" s="219">
        <f t="shared" si="0"/>
        <v>166.054824296583</v>
      </c>
      <c r="E55" s="218">
        <v>14145</v>
      </c>
      <c r="F55" s="219">
        <f t="shared" si="1"/>
        <v>97.2145634499823</v>
      </c>
    </row>
    <row r="56" ht="17.25" customHeight="1" spans="1:6">
      <c r="A56" s="221" t="s">
        <v>1409</v>
      </c>
      <c r="B56" s="218">
        <v>2000</v>
      </c>
      <c r="C56" s="218">
        <v>650</v>
      </c>
      <c r="D56" s="219">
        <f t="shared" si="0"/>
        <v>32.5</v>
      </c>
      <c r="E56" s="218">
        <v>359</v>
      </c>
      <c r="F56" s="219">
        <f t="shared" si="1"/>
        <v>181.058495821727</v>
      </c>
    </row>
    <row r="57" ht="17.25" customHeight="1" spans="1:6">
      <c r="A57" s="221" t="s">
        <v>1410</v>
      </c>
      <c r="B57" s="218">
        <v>3000</v>
      </c>
      <c r="C57" s="218">
        <v>400</v>
      </c>
      <c r="D57" s="219">
        <f t="shared" si="0"/>
        <v>13.3333333333333</v>
      </c>
      <c r="E57" s="218">
        <v>1741</v>
      </c>
      <c r="F57" s="219">
        <f t="shared" si="1"/>
        <v>22.9753015508329</v>
      </c>
    </row>
    <row r="58" ht="17.25" customHeight="1" spans="1:6">
      <c r="A58" s="221" t="s">
        <v>1411</v>
      </c>
      <c r="B58" s="218">
        <v>4500</v>
      </c>
      <c r="C58" s="218">
        <v>1843</v>
      </c>
      <c r="D58" s="219">
        <f t="shared" si="0"/>
        <v>40.9555555555556</v>
      </c>
      <c r="E58" s="218">
        <v>2160</v>
      </c>
      <c r="F58" s="219">
        <f t="shared" si="1"/>
        <v>85.3240740740741</v>
      </c>
    </row>
    <row r="59" ht="17.25" customHeight="1" spans="1:6">
      <c r="A59" s="221" t="s">
        <v>1412</v>
      </c>
      <c r="B59" s="218">
        <v>900</v>
      </c>
      <c r="C59" s="218">
        <v>114</v>
      </c>
      <c r="D59" s="219">
        <f t="shared" si="0"/>
        <v>12.6666666666667</v>
      </c>
      <c r="E59" s="218">
        <v>181</v>
      </c>
      <c r="F59" s="219">
        <f t="shared" si="1"/>
        <v>62.9834254143646</v>
      </c>
    </row>
    <row r="60" ht="17.25" customHeight="1" spans="1:6">
      <c r="A60" s="221" t="s">
        <v>1413</v>
      </c>
      <c r="B60" s="218">
        <v>0</v>
      </c>
      <c r="C60" s="218">
        <v>0</v>
      </c>
      <c r="D60" s="219"/>
      <c r="E60" s="218">
        <v>0</v>
      </c>
      <c r="F60" s="219"/>
    </row>
    <row r="61" ht="17.25" customHeight="1" spans="1:6">
      <c r="A61" s="221" t="s">
        <v>1414</v>
      </c>
      <c r="B61" s="218">
        <v>0</v>
      </c>
      <c r="C61" s="218">
        <v>0</v>
      </c>
      <c r="D61" s="219"/>
      <c r="E61" s="218">
        <v>0</v>
      </c>
      <c r="F61" s="219"/>
    </row>
    <row r="62" ht="17.25" customHeight="1" spans="1:6">
      <c r="A62" s="221" t="s">
        <v>1415</v>
      </c>
      <c r="B62" s="218">
        <v>0</v>
      </c>
      <c r="C62" s="218">
        <v>0</v>
      </c>
      <c r="D62" s="219"/>
      <c r="E62" s="218">
        <v>0</v>
      </c>
      <c r="F62" s="219"/>
    </row>
    <row r="63" ht="17.25" customHeight="1" spans="1:6">
      <c r="A63" s="221" t="s">
        <v>1416</v>
      </c>
      <c r="B63" s="218">
        <v>1000</v>
      </c>
      <c r="C63" s="218">
        <v>0</v>
      </c>
      <c r="D63" s="219"/>
      <c r="E63" s="218">
        <v>0</v>
      </c>
      <c r="F63" s="219"/>
    </row>
    <row r="64" ht="17.25" customHeight="1" spans="1:6">
      <c r="A64" s="221" t="s">
        <v>1417</v>
      </c>
      <c r="C64" s="218">
        <v>150</v>
      </c>
      <c r="D64" s="219"/>
      <c r="E64" s="218">
        <v>0</v>
      </c>
      <c r="F64" s="219"/>
    </row>
    <row r="65" ht="17.25" customHeight="1" spans="1:6">
      <c r="A65" s="221" t="s">
        <v>1418</v>
      </c>
      <c r="B65" s="218"/>
      <c r="C65" s="218">
        <v>50</v>
      </c>
      <c r="D65" s="219"/>
      <c r="E65" s="218">
        <v>8903</v>
      </c>
      <c r="F65" s="219">
        <f>C65/E65*100</f>
        <v>0.561608446591037</v>
      </c>
    </row>
    <row r="66" ht="17.25" customHeight="1" spans="1:6">
      <c r="A66" s="221" t="s">
        <v>1419</v>
      </c>
      <c r="B66" s="218"/>
      <c r="C66" s="218">
        <v>308</v>
      </c>
      <c r="D66" s="219"/>
      <c r="E66" s="218">
        <f>SUM(E67:E69)</f>
        <v>0</v>
      </c>
      <c r="F66" s="219"/>
    </row>
    <row r="67" ht="17.25" customHeight="1" spans="1:6">
      <c r="A67" s="221" t="s">
        <v>1061</v>
      </c>
      <c r="B67" s="218"/>
      <c r="C67" s="218">
        <v>0</v>
      </c>
      <c r="D67" s="219"/>
      <c r="E67" s="218">
        <v>0</v>
      </c>
      <c r="F67" s="219"/>
    </row>
    <row r="68" ht="17.25" customHeight="1" spans="1:6">
      <c r="A68" s="221" t="s">
        <v>1420</v>
      </c>
      <c r="B68" s="218">
        <v>31090</v>
      </c>
      <c r="C68" s="218">
        <v>11808</v>
      </c>
      <c r="D68" s="219"/>
      <c r="E68" s="218">
        <v>0</v>
      </c>
      <c r="F68" s="219"/>
    </row>
    <row r="69" ht="17.25" customHeight="1" spans="1:6">
      <c r="A69" s="217" t="s">
        <v>1421</v>
      </c>
      <c r="B69" s="218">
        <f>SUM(B70:B72)</f>
        <v>1050</v>
      </c>
      <c r="C69" s="218">
        <f>SUM(C70:C72)</f>
        <v>16</v>
      </c>
      <c r="D69" s="219"/>
      <c r="E69" s="218">
        <v>0</v>
      </c>
      <c r="F69" s="219"/>
    </row>
    <row r="70" ht="17.25" customHeight="1" spans="1:6">
      <c r="A70" s="221" t="s">
        <v>1407</v>
      </c>
      <c r="B70" s="218">
        <v>1050</v>
      </c>
      <c r="C70" s="218">
        <v>16</v>
      </c>
      <c r="D70" s="219">
        <f>C70/B70*100</f>
        <v>1.52380952380952</v>
      </c>
      <c r="E70" s="218">
        <v>1100</v>
      </c>
      <c r="F70" s="219">
        <f>C70/E70*100</f>
        <v>1.45454545454545</v>
      </c>
    </row>
    <row r="71" ht="17.25" customHeight="1" spans="1:6">
      <c r="A71" s="221" t="s">
        <v>1408</v>
      </c>
      <c r="B71" s="218"/>
      <c r="C71" s="218">
        <v>0</v>
      </c>
      <c r="D71" s="219"/>
      <c r="E71" s="218">
        <f>SUM(E72:E76)</f>
        <v>3695</v>
      </c>
      <c r="F71" s="219">
        <f>C71/E71*100</f>
        <v>0</v>
      </c>
    </row>
    <row r="72" ht="17.25" customHeight="1" spans="1:6">
      <c r="A72" s="221" t="s">
        <v>1422</v>
      </c>
      <c r="B72" s="218"/>
      <c r="C72" s="218">
        <v>0</v>
      </c>
      <c r="D72" s="219"/>
      <c r="E72" s="218">
        <v>93</v>
      </c>
      <c r="F72" s="219">
        <f>C72/E72*100</f>
        <v>0</v>
      </c>
    </row>
    <row r="73" ht="17.25" customHeight="1" spans="1:6">
      <c r="A73" s="217" t="s">
        <v>1423</v>
      </c>
      <c r="B73" s="218">
        <v>1500</v>
      </c>
      <c r="C73" s="218"/>
      <c r="D73" s="219">
        <f>C73/B73*100</f>
        <v>0</v>
      </c>
      <c r="E73" s="218">
        <v>3025</v>
      </c>
      <c r="F73" s="219">
        <f>C73/E73*100</f>
        <v>0</v>
      </c>
    </row>
    <row r="74" ht="17.25" customHeight="1" spans="1:6">
      <c r="A74" s="217" t="s">
        <v>1424</v>
      </c>
      <c r="B74" s="218">
        <f>SUM(B75:B79)</f>
        <v>4500</v>
      </c>
      <c r="C74" s="218">
        <f>SUM(C75:C79)</f>
        <v>5721</v>
      </c>
      <c r="D74" s="219"/>
      <c r="E74" s="218">
        <v>0</v>
      </c>
      <c r="F74" s="219"/>
    </row>
    <row r="75" ht="17.25" customHeight="1" spans="1:6">
      <c r="A75" s="221" t="s">
        <v>1425</v>
      </c>
      <c r="B75" s="218">
        <v>4500</v>
      </c>
      <c r="C75" s="218">
        <v>29</v>
      </c>
      <c r="D75" s="219"/>
      <c r="E75" s="218">
        <v>0</v>
      </c>
      <c r="F75" s="219"/>
    </row>
    <row r="76" ht="17.25" customHeight="1" spans="1:6">
      <c r="A76" s="221" t="s">
        <v>1426</v>
      </c>
      <c r="B76" s="218"/>
      <c r="C76" s="218">
        <v>5178</v>
      </c>
      <c r="D76" s="219"/>
      <c r="E76" s="218">
        <v>577</v>
      </c>
      <c r="F76" s="219">
        <f>C76/E76*100</f>
        <v>897.400346620451</v>
      </c>
    </row>
    <row r="77" ht="17.25" customHeight="1" spans="1:6">
      <c r="A77" s="221" t="s">
        <v>1427</v>
      </c>
      <c r="B77" s="218"/>
      <c r="C77" s="218">
        <v>0</v>
      </c>
      <c r="D77" s="219"/>
      <c r="E77" s="218">
        <f>SUM(E78:E80)</f>
        <v>1387</v>
      </c>
      <c r="F77" s="219">
        <f>C77/E77*100</f>
        <v>0</v>
      </c>
    </row>
    <row r="78" ht="17.25" customHeight="1" spans="1:6">
      <c r="A78" s="221" t="s">
        <v>1428</v>
      </c>
      <c r="B78" s="218"/>
      <c r="C78" s="218">
        <v>0</v>
      </c>
      <c r="D78" s="219"/>
      <c r="E78" s="218">
        <v>1387</v>
      </c>
      <c r="F78" s="219">
        <f>C78/E78*100</f>
        <v>0</v>
      </c>
    </row>
    <row r="79" ht="17.25" customHeight="1" spans="1:6">
      <c r="A79" s="221" t="s">
        <v>1429</v>
      </c>
      <c r="B79" s="218"/>
      <c r="C79" s="218">
        <v>514</v>
      </c>
      <c r="D79" s="219"/>
      <c r="E79" s="218">
        <v>0</v>
      </c>
      <c r="F79" s="219"/>
    </row>
    <row r="80" ht="17.25" customHeight="1" spans="1:6">
      <c r="A80" s="217" t="s">
        <v>1430</v>
      </c>
      <c r="B80" s="218">
        <f>SUM(B81:B83)</f>
        <v>3000</v>
      </c>
      <c r="C80" s="218">
        <f>SUM(C81:C83)</f>
        <v>2085</v>
      </c>
      <c r="D80" s="219"/>
      <c r="E80" s="218">
        <v>0</v>
      </c>
      <c r="F80" s="219"/>
    </row>
    <row r="81" ht="17.25" customHeight="1" spans="1:6">
      <c r="A81" s="221" t="s">
        <v>1431</v>
      </c>
      <c r="B81" s="218">
        <v>2820</v>
      </c>
      <c r="C81" s="218">
        <v>2085</v>
      </c>
      <c r="D81" s="219"/>
      <c r="E81" s="218">
        <f>SUM(E82:E84)</f>
        <v>0</v>
      </c>
      <c r="F81" s="219"/>
    </row>
    <row r="82" ht="17.25" customHeight="1" spans="1:6">
      <c r="A82" s="221" t="s">
        <v>1432</v>
      </c>
      <c r="B82" s="218">
        <v>180</v>
      </c>
      <c r="C82" s="218">
        <v>0</v>
      </c>
      <c r="D82" s="219"/>
      <c r="E82" s="218">
        <v>0</v>
      </c>
      <c r="F82" s="219"/>
    </row>
    <row r="83" ht="17.25" customHeight="1" spans="1:6">
      <c r="A83" s="221" t="s">
        <v>1433</v>
      </c>
      <c r="B83" s="218">
        <v>0</v>
      </c>
      <c r="C83" s="218">
        <v>0</v>
      </c>
      <c r="D83" s="219"/>
      <c r="E83" s="218">
        <v>0</v>
      </c>
      <c r="F83" s="219"/>
    </row>
    <row r="84" ht="17.25" customHeight="1" spans="1:6">
      <c r="A84" s="217" t="s">
        <v>1434</v>
      </c>
      <c r="B84" s="218">
        <v>0</v>
      </c>
      <c r="C84" s="218">
        <f>SUM(C85:C87)</f>
        <v>0</v>
      </c>
      <c r="D84" s="219"/>
      <c r="E84" s="218">
        <v>0</v>
      </c>
      <c r="F84" s="219"/>
    </row>
    <row r="85" ht="17.25" customHeight="1" spans="1:6">
      <c r="A85" s="221" t="s">
        <v>1435</v>
      </c>
      <c r="B85" s="218">
        <f>SUM(B86:B88)</f>
        <v>0</v>
      </c>
      <c r="C85" s="218">
        <f>SUM(C86:C88)</f>
        <v>0</v>
      </c>
      <c r="D85" s="219"/>
      <c r="E85" s="218">
        <f>SUM(E86:E88)</f>
        <v>0</v>
      </c>
      <c r="F85" s="219"/>
    </row>
    <row r="86" ht="17.25" customHeight="1" spans="1:6">
      <c r="A86" s="221" t="s">
        <v>1436</v>
      </c>
      <c r="B86" s="218">
        <v>0</v>
      </c>
      <c r="C86" s="218">
        <v>0</v>
      </c>
      <c r="D86" s="219"/>
      <c r="E86" s="218">
        <v>0</v>
      </c>
      <c r="F86" s="219"/>
    </row>
    <row r="87" ht="17.25" customHeight="1" spans="1:6">
      <c r="A87" s="221" t="s">
        <v>1437</v>
      </c>
      <c r="B87" s="218">
        <v>0</v>
      </c>
      <c r="C87" s="218">
        <v>0</v>
      </c>
      <c r="D87" s="219"/>
      <c r="E87" s="218">
        <v>0</v>
      </c>
      <c r="F87" s="219"/>
    </row>
    <row r="88" ht="17.25" customHeight="1" spans="1:6">
      <c r="A88" s="217" t="s">
        <v>1438</v>
      </c>
      <c r="B88" s="218">
        <v>0</v>
      </c>
      <c r="C88" s="218">
        <f>SUM(C89:C91)</f>
        <v>0</v>
      </c>
      <c r="D88" s="219"/>
      <c r="E88" s="218">
        <v>0</v>
      </c>
      <c r="F88" s="219"/>
    </row>
    <row r="89" ht="17.25" customHeight="1" spans="1:6">
      <c r="A89" s="221" t="s">
        <v>1435</v>
      </c>
      <c r="B89" s="218">
        <f>SUM(B90:B94)</f>
        <v>0</v>
      </c>
      <c r="C89" s="218">
        <f>SUM(C90:C94)</f>
        <v>0</v>
      </c>
      <c r="D89" s="219"/>
      <c r="E89" s="218">
        <f>SUM(E90:E94)</f>
        <v>0</v>
      </c>
      <c r="F89" s="219"/>
    </row>
    <row r="90" ht="17.25" customHeight="1" spans="1:6">
      <c r="A90" s="221" t="s">
        <v>1436</v>
      </c>
      <c r="B90" s="218">
        <v>0</v>
      </c>
      <c r="C90" s="218">
        <v>0</v>
      </c>
      <c r="D90" s="219"/>
      <c r="E90" s="218">
        <v>0</v>
      </c>
      <c r="F90" s="219"/>
    </row>
    <row r="91" ht="17.25" customHeight="1" spans="1:6">
      <c r="A91" s="221" t="s">
        <v>1439</v>
      </c>
      <c r="B91" s="218">
        <v>0</v>
      </c>
      <c r="C91" s="218">
        <v>0</v>
      </c>
      <c r="D91" s="219"/>
      <c r="E91" s="218">
        <v>0</v>
      </c>
      <c r="F91" s="219"/>
    </row>
    <row r="92" ht="17.25" customHeight="1" spans="1:6">
      <c r="A92" s="217" t="s">
        <v>1440</v>
      </c>
      <c r="B92" s="218">
        <v>0</v>
      </c>
      <c r="C92" s="218">
        <f>SUM(C93:C97)</f>
        <v>0</v>
      </c>
      <c r="D92" s="219"/>
      <c r="E92" s="218">
        <v>0</v>
      </c>
      <c r="F92" s="219"/>
    </row>
    <row r="93" ht="17.25" customHeight="1" spans="1:6">
      <c r="A93" s="221" t="s">
        <v>1441</v>
      </c>
      <c r="B93" s="218">
        <v>0</v>
      </c>
      <c r="C93" s="218">
        <v>0</v>
      </c>
      <c r="D93" s="219"/>
      <c r="E93" s="218">
        <v>0</v>
      </c>
      <c r="F93" s="219"/>
    </row>
    <row r="94" ht="17.25" customHeight="1" spans="1:6">
      <c r="A94" s="221" t="s">
        <v>1442</v>
      </c>
      <c r="B94" s="218">
        <v>0</v>
      </c>
      <c r="C94" s="218">
        <v>0</v>
      </c>
      <c r="D94" s="219"/>
      <c r="E94" s="218">
        <v>0</v>
      </c>
      <c r="F94" s="219"/>
    </row>
    <row r="95" ht="17.25" customHeight="1" spans="1:6">
      <c r="A95" s="221" t="s">
        <v>1443</v>
      </c>
      <c r="B95" s="218">
        <f>SUM(B96:B97)</f>
        <v>0</v>
      </c>
      <c r="C95" s="218">
        <f>SUM(C96:C97)</f>
        <v>0</v>
      </c>
      <c r="D95" s="219"/>
      <c r="E95" s="218">
        <f>SUM(E96:E97)</f>
        <v>0</v>
      </c>
      <c r="F95" s="219"/>
    </row>
    <row r="96" ht="17.25" customHeight="1" spans="1:6">
      <c r="A96" s="221" t="s">
        <v>1444</v>
      </c>
      <c r="B96" s="218">
        <v>0</v>
      </c>
      <c r="C96" s="218">
        <v>0</v>
      </c>
      <c r="D96" s="219"/>
      <c r="E96" s="218">
        <v>0</v>
      </c>
      <c r="F96" s="219"/>
    </row>
    <row r="97" ht="17.25" customHeight="1" spans="1:6">
      <c r="A97" s="221" t="s">
        <v>1445</v>
      </c>
      <c r="B97" s="218">
        <v>0</v>
      </c>
      <c r="C97" s="218">
        <v>0</v>
      </c>
      <c r="D97" s="219"/>
      <c r="E97" s="218">
        <v>0</v>
      </c>
      <c r="F97" s="219"/>
    </row>
    <row r="98" ht="17.25" customHeight="1" spans="1:6">
      <c r="A98" s="217" t="s">
        <v>1446</v>
      </c>
      <c r="B98" s="218">
        <f>SUM(B99:B106)</f>
        <v>0</v>
      </c>
      <c r="C98" s="218">
        <f>SUM(C99:C100)</f>
        <v>0</v>
      </c>
      <c r="D98" s="219"/>
      <c r="E98" s="218">
        <f>SUM(E99:E106)</f>
        <v>0</v>
      </c>
      <c r="F98" s="219"/>
    </row>
    <row r="99" ht="17.25" customHeight="1" spans="1:6">
      <c r="A99" s="221" t="s">
        <v>1447</v>
      </c>
      <c r="B99" s="218">
        <v>0</v>
      </c>
      <c r="C99" s="218">
        <v>0</v>
      </c>
      <c r="D99" s="219"/>
      <c r="E99" s="218">
        <v>0</v>
      </c>
      <c r="F99" s="219"/>
    </row>
    <row r="100" ht="17.25" customHeight="1" spans="1:6">
      <c r="A100" s="221" t="s">
        <v>1448</v>
      </c>
      <c r="B100" s="218">
        <v>0</v>
      </c>
      <c r="C100" s="218">
        <v>0</v>
      </c>
      <c r="D100" s="219"/>
      <c r="E100" s="218">
        <v>0</v>
      </c>
      <c r="F100" s="219"/>
    </row>
    <row r="101" ht="17.25" customHeight="1" spans="1:6">
      <c r="A101" s="217" t="s">
        <v>1449</v>
      </c>
      <c r="B101" s="218">
        <v>0</v>
      </c>
      <c r="C101" s="218">
        <f>SUM(C102:C109)</f>
        <v>0</v>
      </c>
      <c r="D101" s="219"/>
      <c r="E101" s="218">
        <v>0</v>
      </c>
      <c r="F101" s="219"/>
    </row>
    <row r="102" ht="17.25" customHeight="1" spans="1:6">
      <c r="A102" s="221" t="s">
        <v>1435</v>
      </c>
      <c r="B102" s="218">
        <v>0</v>
      </c>
      <c r="C102" s="218">
        <v>0</v>
      </c>
      <c r="D102" s="219"/>
      <c r="E102" s="218">
        <v>0</v>
      </c>
      <c r="F102" s="219"/>
    </row>
    <row r="103" ht="17.25" customHeight="1" spans="1:6">
      <c r="A103" s="221" t="s">
        <v>1436</v>
      </c>
      <c r="B103" s="218">
        <v>0</v>
      </c>
      <c r="C103" s="218">
        <v>0</v>
      </c>
      <c r="D103" s="219"/>
      <c r="E103" s="218">
        <v>0</v>
      </c>
      <c r="F103" s="219"/>
    </row>
    <row r="104" ht="17.25" customHeight="1" spans="1:6">
      <c r="A104" s="221" t="s">
        <v>1450</v>
      </c>
      <c r="B104" s="218">
        <v>0</v>
      </c>
      <c r="C104" s="218">
        <v>0</v>
      </c>
      <c r="D104" s="219"/>
      <c r="E104" s="218">
        <v>0</v>
      </c>
      <c r="F104" s="219"/>
    </row>
    <row r="105" ht="17.25" customHeight="1" spans="1:6">
      <c r="A105" s="221" t="s">
        <v>1451</v>
      </c>
      <c r="B105" s="218">
        <v>0</v>
      </c>
      <c r="C105" s="218">
        <v>0</v>
      </c>
      <c r="D105" s="219"/>
      <c r="E105" s="218">
        <v>0</v>
      </c>
      <c r="F105" s="219"/>
    </row>
    <row r="106" ht="17.25" customHeight="1" spans="1:6">
      <c r="A106" s="221" t="s">
        <v>1452</v>
      </c>
      <c r="B106" s="218">
        <v>0</v>
      </c>
      <c r="C106" s="218">
        <v>0</v>
      </c>
      <c r="D106" s="219"/>
      <c r="E106" s="218">
        <v>0</v>
      </c>
      <c r="F106" s="219"/>
    </row>
    <row r="107" ht="17.25" customHeight="1" spans="1:6">
      <c r="A107" s="221" t="s">
        <v>1453</v>
      </c>
      <c r="B107" s="218">
        <f>SUM(B108,B113,B118,B123,B126)</f>
        <v>0</v>
      </c>
      <c r="C107" s="218"/>
      <c r="D107" s="219"/>
      <c r="E107" s="218">
        <f>SUM(E108,E113,E118,E123,E126)</f>
        <v>0</v>
      </c>
      <c r="F107" s="219"/>
    </row>
    <row r="108" ht="17.25" customHeight="1" spans="1:6">
      <c r="A108" s="221" t="s">
        <v>1454</v>
      </c>
      <c r="B108" s="218">
        <f>SUM(B109:B112)</f>
        <v>0</v>
      </c>
      <c r="C108" s="218"/>
      <c r="D108" s="219"/>
      <c r="E108" s="218">
        <f>SUM(E109:E112)</f>
        <v>0</v>
      </c>
      <c r="F108" s="219"/>
    </row>
    <row r="109" ht="17.25" customHeight="1" spans="1:6">
      <c r="A109" s="221" t="s">
        <v>1455</v>
      </c>
      <c r="B109" s="218">
        <v>0</v>
      </c>
      <c r="C109" s="218">
        <v>0</v>
      </c>
      <c r="D109" s="219"/>
      <c r="E109" s="218">
        <v>0</v>
      </c>
      <c r="F109" s="219"/>
    </row>
    <row r="110" ht="17.25" customHeight="1" spans="1:6">
      <c r="A110" s="217" t="s">
        <v>775</v>
      </c>
      <c r="B110" s="218">
        <v>0</v>
      </c>
      <c r="C110" s="218">
        <f>C111+C116+C121+C126+C129</f>
        <v>192</v>
      </c>
      <c r="D110" s="219"/>
      <c r="E110" s="218">
        <v>0</v>
      </c>
      <c r="F110" s="219"/>
    </row>
    <row r="111" ht="17.25" customHeight="1" spans="1:6">
      <c r="A111" s="217" t="s">
        <v>1456</v>
      </c>
      <c r="B111" s="218">
        <v>0</v>
      </c>
      <c r="C111" s="218">
        <f>SUM(C112:C115)</f>
        <v>14</v>
      </c>
      <c r="D111" s="219"/>
      <c r="E111" s="218">
        <v>0</v>
      </c>
      <c r="F111" s="219"/>
    </row>
    <row r="112" ht="17.25" customHeight="1" spans="1:6">
      <c r="A112" s="221" t="s">
        <v>1390</v>
      </c>
      <c r="B112" s="218">
        <v>0</v>
      </c>
      <c r="C112" s="218">
        <v>14</v>
      </c>
      <c r="D112" s="219"/>
      <c r="E112" s="218">
        <v>0</v>
      </c>
      <c r="F112" s="219"/>
    </row>
    <row r="113" ht="17.25" customHeight="1" spans="1:6">
      <c r="A113" s="221" t="s">
        <v>1457</v>
      </c>
      <c r="B113" s="218">
        <f>SUM(B114:B117)</f>
        <v>0</v>
      </c>
      <c r="C113" s="218">
        <v>0</v>
      </c>
      <c r="D113" s="219"/>
      <c r="E113" s="218">
        <f>SUM(E114:E117)</f>
        <v>0</v>
      </c>
      <c r="F113" s="219"/>
    </row>
    <row r="114" ht="17.25" customHeight="1" spans="1:6">
      <c r="A114" s="221" t="s">
        <v>1458</v>
      </c>
      <c r="B114" s="218">
        <v>0</v>
      </c>
      <c r="C114" s="218">
        <v>0</v>
      </c>
      <c r="D114" s="219"/>
      <c r="E114" s="218">
        <v>0</v>
      </c>
      <c r="F114" s="219"/>
    </row>
    <row r="115" ht="17.25" customHeight="1" spans="1:6">
      <c r="A115" s="221" t="s">
        <v>1459</v>
      </c>
      <c r="B115" s="218">
        <v>0</v>
      </c>
      <c r="C115" s="218">
        <v>0</v>
      </c>
      <c r="D115" s="219"/>
      <c r="E115" s="218">
        <v>0</v>
      </c>
      <c r="F115" s="219"/>
    </row>
    <row r="116" ht="17.25" customHeight="1" spans="1:6">
      <c r="A116" s="217" t="s">
        <v>1460</v>
      </c>
      <c r="B116" s="218">
        <v>0</v>
      </c>
      <c r="C116" s="218">
        <f>SUM(C117:C120)</f>
        <v>0</v>
      </c>
      <c r="D116" s="219"/>
      <c r="E116" s="218">
        <v>0</v>
      </c>
      <c r="F116" s="219"/>
    </row>
    <row r="117" ht="17.25" customHeight="1" spans="1:6">
      <c r="A117" s="221" t="s">
        <v>1390</v>
      </c>
      <c r="B117" s="218">
        <v>0</v>
      </c>
      <c r="C117" s="218">
        <v>0</v>
      </c>
      <c r="D117" s="219"/>
      <c r="E117" s="218">
        <v>0</v>
      </c>
      <c r="F117" s="219"/>
    </row>
    <row r="118" ht="17.25" customHeight="1" spans="1:6">
      <c r="A118" s="221" t="s">
        <v>1457</v>
      </c>
      <c r="B118" s="218">
        <f>SUM(B119:B122)</f>
        <v>0</v>
      </c>
      <c r="C118" s="218">
        <v>0</v>
      </c>
      <c r="D118" s="219"/>
      <c r="E118" s="218">
        <f>SUM(E119:E122)</f>
        <v>0</v>
      </c>
      <c r="F118" s="219"/>
    </row>
    <row r="119" ht="17.25" customHeight="1" spans="1:6">
      <c r="A119" s="221" t="s">
        <v>1461</v>
      </c>
      <c r="B119" s="218">
        <v>0</v>
      </c>
      <c r="C119" s="218">
        <v>0</v>
      </c>
      <c r="D119" s="219"/>
      <c r="E119" s="218">
        <v>0</v>
      </c>
      <c r="F119" s="219"/>
    </row>
    <row r="120" ht="17.25" customHeight="1" spans="1:6">
      <c r="A120" s="221" t="s">
        <v>1462</v>
      </c>
      <c r="B120" s="218">
        <v>0</v>
      </c>
      <c r="C120" s="218">
        <v>0</v>
      </c>
      <c r="D120" s="219"/>
      <c r="E120" s="218">
        <v>0</v>
      </c>
      <c r="F120" s="219"/>
    </row>
    <row r="121" ht="17.25" customHeight="1" spans="1:6">
      <c r="A121" s="217" t="s">
        <v>1463</v>
      </c>
      <c r="B121" s="218">
        <v>0</v>
      </c>
      <c r="C121" s="218">
        <f>SUM(C122:C125)</f>
        <v>178</v>
      </c>
      <c r="D121" s="219"/>
      <c r="E121" s="218">
        <v>0</v>
      </c>
      <c r="F121" s="219"/>
    </row>
    <row r="122" ht="17.25" customHeight="1" spans="1:6">
      <c r="A122" s="221" t="s">
        <v>841</v>
      </c>
      <c r="B122" s="218">
        <v>0</v>
      </c>
      <c r="C122" s="218">
        <v>0</v>
      </c>
      <c r="D122" s="219"/>
      <c r="E122" s="218">
        <v>0</v>
      </c>
      <c r="F122" s="219"/>
    </row>
    <row r="123" ht="17.25" customHeight="1" spans="1:6">
      <c r="A123" s="221" t="s">
        <v>1464</v>
      </c>
      <c r="B123" s="218">
        <f>SUM(B124:B125)</f>
        <v>0</v>
      </c>
      <c r="C123" s="218">
        <v>178</v>
      </c>
      <c r="D123" s="219"/>
      <c r="E123" s="218">
        <f>SUM(E124:E125)</f>
        <v>0</v>
      </c>
      <c r="F123" s="219"/>
    </row>
    <row r="124" ht="17.25" customHeight="1" spans="1:6">
      <c r="A124" s="221" t="s">
        <v>1465</v>
      </c>
      <c r="B124" s="218">
        <v>0</v>
      </c>
      <c r="C124" s="218">
        <v>0</v>
      </c>
      <c r="D124" s="219"/>
      <c r="E124" s="218">
        <v>0</v>
      </c>
      <c r="F124" s="219"/>
    </row>
    <row r="125" ht="17.25" customHeight="1" spans="1:6">
      <c r="A125" s="221" t="s">
        <v>1466</v>
      </c>
      <c r="B125" s="218">
        <v>0</v>
      </c>
      <c r="C125" s="218">
        <v>0</v>
      </c>
      <c r="D125" s="219"/>
      <c r="E125" s="218">
        <v>0</v>
      </c>
      <c r="F125" s="219"/>
    </row>
    <row r="126" ht="17.25" customHeight="1" spans="1:6">
      <c r="A126" s="217" t="s">
        <v>1467</v>
      </c>
      <c r="B126" s="218">
        <f>SUM(B127:B130)</f>
        <v>0</v>
      </c>
      <c r="C126" s="218">
        <f>SUM(C127:C128)</f>
        <v>0</v>
      </c>
      <c r="D126" s="219"/>
      <c r="E126" s="218">
        <f>SUM(E127:E130)</f>
        <v>0</v>
      </c>
      <c r="F126" s="219"/>
    </row>
    <row r="127" ht="17.25" customHeight="1" spans="1:6">
      <c r="A127" s="221" t="s">
        <v>1468</v>
      </c>
      <c r="B127" s="218">
        <v>0</v>
      </c>
      <c r="C127" s="218">
        <v>0</v>
      </c>
      <c r="D127" s="219"/>
      <c r="E127" s="218">
        <v>0</v>
      </c>
      <c r="F127" s="219"/>
    </row>
    <row r="128" ht="17.25" customHeight="1" spans="1:6">
      <c r="A128" s="221" t="s">
        <v>1469</v>
      </c>
      <c r="B128" s="218">
        <v>0</v>
      </c>
      <c r="C128" s="218">
        <v>0</v>
      </c>
      <c r="D128" s="219"/>
      <c r="E128" s="218">
        <v>0</v>
      </c>
      <c r="F128" s="219"/>
    </row>
    <row r="129" ht="17.25" customHeight="1" spans="1:6">
      <c r="A129" s="217" t="s">
        <v>1470</v>
      </c>
      <c r="B129" s="218">
        <v>0</v>
      </c>
      <c r="C129" s="218">
        <f>SUM(C130:C133)</f>
        <v>0</v>
      </c>
      <c r="D129" s="219"/>
      <c r="E129" s="218">
        <v>0</v>
      </c>
      <c r="F129" s="219"/>
    </row>
    <row r="130" ht="17.25" customHeight="1" spans="1:6">
      <c r="A130" s="221" t="s">
        <v>1471</v>
      </c>
      <c r="B130" s="218">
        <v>0</v>
      </c>
      <c r="C130" s="218">
        <v>0</v>
      </c>
      <c r="D130" s="219"/>
      <c r="E130" s="218">
        <v>0</v>
      </c>
      <c r="F130" s="219"/>
    </row>
    <row r="131" ht="17.25" customHeight="1" spans="1:6">
      <c r="A131" s="221" t="s">
        <v>1472</v>
      </c>
      <c r="B131" s="218">
        <f>SUM(B132,B137,B142,B147,B156,B163,B172,B175,B178,B179)</f>
        <v>0</v>
      </c>
      <c r="C131" s="218"/>
      <c r="D131" s="219"/>
      <c r="E131" s="218">
        <f>SUM(E132,E137,E142,E147,E156,E163,E172,E175,E178,E179)</f>
        <v>0</v>
      </c>
      <c r="F131" s="219"/>
    </row>
    <row r="132" ht="17.25" customHeight="1" spans="1:6">
      <c r="A132" s="221" t="s">
        <v>1473</v>
      </c>
      <c r="B132" s="218">
        <f>SUM(B133:B136)</f>
        <v>0</v>
      </c>
      <c r="C132" s="218"/>
      <c r="D132" s="219"/>
      <c r="E132" s="218">
        <f>SUM(E133:E136)</f>
        <v>0</v>
      </c>
      <c r="F132" s="219"/>
    </row>
    <row r="133" ht="17.25" customHeight="1" spans="1:6">
      <c r="A133" s="221" t="s">
        <v>1474</v>
      </c>
      <c r="B133" s="218">
        <v>0</v>
      </c>
      <c r="C133" s="218">
        <v>0</v>
      </c>
      <c r="D133" s="219"/>
      <c r="E133" s="218">
        <v>0</v>
      </c>
      <c r="F133" s="219"/>
    </row>
    <row r="134" ht="17.25" customHeight="1" spans="1:6">
      <c r="A134" s="217" t="s">
        <v>871</v>
      </c>
      <c r="B134" s="218">
        <v>0</v>
      </c>
      <c r="C134" s="218">
        <f>C135+C140+C145+C154+C161+C170+C173+C176</f>
        <v>0</v>
      </c>
      <c r="D134" s="219"/>
      <c r="E134" s="218">
        <v>0</v>
      </c>
      <c r="F134" s="219"/>
    </row>
    <row r="135" ht="17.25" customHeight="1" spans="1:6">
      <c r="A135" s="217" t="s">
        <v>1475</v>
      </c>
      <c r="B135" s="218">
        <v>0</v>
      </c>
      <c r="C135" s="218">
        <f>SUM(C136:C139)</f>
        <v>0</v>
      </c>
      <c r="D135" s="219"/>
      <c r="E135" s="218">
        <v>0</v>
      </c>
      <c r="F135" s="219"/>
    </row>
    <row r="136" ht="17.25" customHeight="1" spans="1:6">
      <c r="A136" s="221" t="s">
        <v>873</v>
      </c>
      <c r="B136" s="218">
        <v>0</v>
      </c>
      <c r="C136" s="218"/>
      <c r="D136" s="219"/>
      <c r="E136" s="218">
        <v>0</v>
      </c>
      <c r="F136" s="219"/>
    </row>
    <row r="137" ht="17.25" customHeight="1" spans="1:6">
      <c r="A137" s="221" t="s">
        <v>874</v>
      </c>
      <c r="B137" s="218">
        <f>SUM(B138:B141)</f>
        <v>0</v>
      </c>
      <c r="C137" s="218"/>
      <c r="D137" s="219"/>
      <c r="E137" s="218">
        <f>SUM(E138:E141)</f>
        <v>0</v>
      </c>
      <c r="F137" s="219"/>
    </row>
    <row r="138" ht="17.25" customHeight="1" spans="1:6">
      <c r="A138" s="221" t="s">
        <v>1476</v>
      </c>
      <c r="B138" s="218">
        <v>0</v>
      </c>
      <c r="C138" s="218">
        <v>0</v>
      </c>
      <c r="D138" s="219"/>
      <c r="E138" s="218">
        <v>0</v>
      </c>
      <c r="F138" s="219"/>
    </row>
    <row r="139" ht="17.25" customHeight="1" spans="1:6">
      <c r="A139" s="221" t="s">
        <v>1477</v>
      </c>
      <c r="B139" s="218">
        <v>0</v>
      </c>
      <c r="C139" s="218">
        <v>0</v>
      </c>
      <c r="D139" s="219"/>
      <c r="E139" s="218">
        <v>0</v>
      </c>
      <c r="F139" s="219"/>
    </row>
    <row r="140" ht="17.25" customHeight="1" spans="1:6">
      <c r="A140" s="217" t="s">
        <v>1478</v>
      </c>
      <c r="B140" s="218">
        <v>0</v>
      </c>
      <c r="C140" s="218">
        <f>SUM(C141:C144)</f>
        <v>0</v>
      </c>
      <c r="D140" s="219"/>
      <c r="E140" s="218">
        <v>0</v>
      </c>
      <c r="F140" s="219"/>
    </row>
    <row r="141" ht="17.25" customHeight="1" spans="1:6">
      <c r="A141" s="221" t="s">
        <v>1476</v>
      </c>
      <c r="B141" s="218">
        <v>0</v>
      </c>
      <c r="C141" s="218">
        <v>0</v>
      </c>
      <c r="D141" s="219"/>
      <c r="E141" s="218">
        <v>0</v>
      </c>
      <c r="F141" s="219"/>
    </row>
    <row r="142" ht="17.25" customHeight="1" spans="1:6">
      <c r="A142" s="221" t="s">
        <v>1479</v>
      </c>
      <c r="B142" s="218">
        <f>SUM(B143:B146)</f>
        <v>0</v>
      </c>
      <c r="C142" s="218"/>
      <c r="D142" s="219"/>
      <c r="E142" s="218">
        <f>SUM(E143:E146)</f>
        <v>0</v>
      </c>
      <c r="F142" s="219"/>
    </row>
    <row r="143" ht="17.25" customHeight="1" spans="1:6">
      <c r="A143" s="221" t="s">
        <v>1480</v>
      </c>
      <c r="B143" s="218">
        <v>0</v>
      </c>
      <c r="C143" s="218">
        <v>0</v>
      </c>
      <c r="D143" s="219"/>
      <c r="E143" s="218">
        <v>0</v>
      </c>
      <c r="F143" s="219"/>
    </row>
    <row r="144" ht="17.25" customHeight="1" spans="1:6">
      <c r="A144" s="221" t="s">
        <v>1481</v>
      </c>
      <c r="B144" s="218">
        <v>0</v>
      </c>
      <c r="C144" s="218">
        <v>0</v>
      </c>
      <c r="D144" s="219"/>
      <c r="E144" s="218">
        <v>0</v>
      </c>
      <c r="F144" s="219"/>
    </row>
    <row r="145" ht="17.25" customHeight="1" spans="1:6">
      <c r="A145" s="217" t="s">
        <v>1482</v>
      </c>
      <c r="B145" s="218">
        <v>0</v>
      </c>
      <c r="C145" s="218">
        <f>SUM(C146:C153)</f>
        <v>0</v>
      </c>
      <c r="D145" s="219"/>
      <c r="E145" s="218">
        <v>0</v>
      </c>
      <c r="F145" s="219"/>
    </row>
    <row r="146" ht="17.25" customHeight="1" spans="1:6">
      <c r="A146" s="221" t="s">
        <v>1483</v>
      </c>
      <c r="B146" s="218">
        <v>0</v>
      </c>
      <c r="C146" s="218">
        <v>0</v>
      </c>
      <c r="D146" s="219"/>
      <c r="E146" s="218">
        <v>0</v>
      </c>
      <c r="F146" s="219"/>
    </row>
    <row r="147" ht="17.25" customHeight="1" spans="1:6">
      <c r="A147" s="221" t="s">
        <v>1484</v>
      </c>
      <c r="B147" s="218">
        <f>SUM(B148:B155)</f>
        <v>0</v>
      </c>
      <c r="C147" s="218"/>
      <c r="D147" s="219"/>
      <c r="E147" s="218">
        <f>SUM(E148:E155)</f>
        <v>0</v>
      </c>
      <c r="F147" s="219"/>
    </row>
    <row r="148" ht="17.25" customHeight="1" spans="1:6">
      <c r="A148" s="221" t="s">
        <v>1485</v>
      </c>
      <c r="B148" s="218">
        <v>0</v>
      </c>
      <c r="C148" s="218">
        <v>0</v>
      </c>
      <c r="D148" s="219"/>
      <c r="E148" s="218">
        <v>0</v>
      </c>
      <c r="F148" s="219"/>
    </row>
    <row r="149" ht="17.25" customHeight="1" spans="1:6">
      <c r="A149" s="221" t="s">
        <v>1486</v>
      </c>
      <c r="B149" s="218">
        <v>0</v>
      </c>
      <c r="C149" s="218">
        <v>0</v>
      </c>
      <c r="D149" s="219"/>
      <c r="E149" s="218">
        <v>0</v>
      </c>
      <c r="F149" s="219"/>
    </row>
    <row r="150" ht="17.25" customHeight="1" spans="1:6">
      <c r="A150" s="221" t="s">
        <v>1487</v>
      </c>
      <c r="B150" s="218">
        <v>0</v>
      </c>
      <c r="C150" s="218">
        <v>0</v>
      </c>
      <c r="D150" s="219"/>
      <c r="E150" s="218">
        <v>0</v>
      </c>
      <c r="F150" s="219"/>
    </row>
    <row r="151" ht="17.25" customHeight="1" spans="1:6">
      <c r="A151" s="221" t="s">
        <v>1488</v>
      </c>
      <c r="B151" s="218">
        <v>0</v>
      </c>
      <c r="C151" s="218">
        <v>0</v>
      </c>
      <c r="D151" s="219"/>
      <c r="E151" s="218">
        <v>0</v>
      </c>
      <c r="F151" s="219"/>
    </row>
    <row r="152" ht="17.25" customHeight="1" spans="1:6">
      <c r="A152" s="221" t="s">
        <v>1489</v>
      </c>
      <c r="B152" s="218">
        <v>0</v>
      </c>
      <c r="C152" s="218">
        <v>0</v>
      </c>
      <c r="D152" s="219"/>
      <c r="E152" s="218">
        <v>0</v>
      </c>
      <c r="F152" s="219"/>
    </row>
    <row r="153" ht="17.25" customHeight="1" spans="1:6">
      <c r="A153" s="221" t="s">
        <v>1490</v>
      </c>
      <c r="B153" s="218">
        <v>0</v>
      </c>
      <c r="C153" s="218">
        <v>0</v>
      </c>
      <c r="D153" s="219"/>
      <c r="E153" s="218">
        <v>0</v>
      </c>
      <c r="F153" s="219"/>
    </row>
    <row r="154" ht="17.25" customHeight="1" spans="1:6">
      <c r="A154" s="217" t="s">
        <v>1491</v>
      </c>
      <c r="B154" s="218">
        <v>0</v>
      </c>
      <c r="C154" s="218">
        <f>SUM(C155:C160)</f>
        <v>0</v>
      </c>
      <c r="D154" s="219"/>
      <c r="E154" s="218">
        <v>0</v>
      </c>
      <c r="F154" s="219"/>
    </row>
    <row r="155" ht="17.25" customHeight="1" spans="1:6">
      <c r="A155" s="221" t="s">
        <v>1492</v>
      </c>
      <c r="B155" s="218">
        <v>0</v>
      </c>
      <c r="C155" s="218">
        <v>0</v>
      </c>
      <c r="D155" s="219"/>
      <c r="E155" s="218">
        <v>0</v>
      </c>
      <c r="F155" s="219"/>
    </row>
    <row r="156" ht="17.25" customHeight="1" spans="1:6">
      <c r="A156" s="221" t="s">
        <v>1493</v>
      </c>
      <c r="B156" s="218">
        <f>SUM(B157:B162)</f>
        <v>0</v>
      </c>
      <c r="C156" s="218"/>
      <c r="D156" s="219"/>
      <c r="E156" s="218">
        <f>SUM(E157:E162)</f>
        <v>0</v>
      </c>
      <c r="F156" s="219"/>
    </row>
    <row r="157" ht="17.25" customHeight="1" spans="1:6">
      <c r="A157" s="221" t="s">
        <v>1494</v>
      </c>
      <c r="B157" s="218">
        <v>0</v>
      </c>
      <c r="C157" s="218">
        <v>0</v>
      </c>
      <c r="D157" s="219"/>
      <c r="E157" s="218">
        <v>0</v>
      </c>
      <c r="F157" s="219"/>
    </row>
    <row r="158" ht="17.25" customHeight="1" spans="1:6">
      <c r="A158" s="221" t="s">
        <v>1495</v>
      </c>
      <c r="B158" s="218">
        <v>0</v>
      </c>
      <c r="C158" s="218">
        <v>0</v>
      </c>
      <c r="D158" s="219"/>
      <c r="E158" s="218">
        <v>0</v>
      </c>
      <c r="F158" s="219"/>
    </row>
    <row r="159" ht="17.25" customHeight="1" spans="1:6">
      <c r="A159" s="221" t="s">
        <v>1496</v>
      </c>
      <c r="B159" s="218">
        <v>0</v>
      </c>
      <c r="C159" s="218">
        <v>0</v>
      </c>
      <c r="D159" s="219"/>
      <c r="E159" s="218">
        <v>0</v>
      </c>
      <c r="F159" s="219"/>
    </row>
    <row r="160" ht="17.25" customHeight="1" spans="1:6">
      <c r="A160" s="221" t="s">
        <v>1497</v>
      </c>
      <c r="B160" s="218">
        <v>0</v>
      </c>
      <c r="C160" s="218">
        <v>0</v>
      </c>
      <c r="D160" s="219"/>
      <c r="E160" s="218">
        <v>0</v>
      </c>
      <c r="F160" s="219"/>
    </row>
    <row r="161" ht="17.25" customHeight="1" spans="1:6">
      <c r="A161" s="217" t="s">
        <v>1498</v>
      </c>
      <c r="B161" s="218">
        <v>0</v>
      </c>
      <c r="C161" s="218">
        <f>SUM(C162:C169)</f>
        <v>0</v>
      </c>
      <c r="D161" s="219"/>
      <c r="E161" s="218">
        <v>0</v>
      </c>
      <c r="F161" s="219"/>
    </row>
    <row r="162" ht="17.25" customHeight="1" spans="1:6">
      <c r="A162" s="221" t="s">
        <v>1499</v>
      </c>
      <c r="B162" s="218">
        <v>0</v>
      </c>
      <c r="C162" s="218">
        <v>0</v>
      </c>
      <c r="D162" s="219"/>
      <c r="E162" s="218">
        <v>0</v>
      </c>
      <c r="F162" s="219"/>
    </row>
    <row r="163" ht="17.25" customHeight="1" spans="1:6">
      <c r="A163" s="221" t="s">
        <v>901</v>
      </c>
      <c r="B163" s="218">
        <f>SUM(B164:B171)</f>
        <v>0</v>
      </c>
      <c r="C163" s="218"/>
      <c r="D163" s="219"/>
      <c r="E163" s="218">
        <f>SUM(E164:E171)</f>
        <v>0</v>
      </c>
      <c r="F163" s="219"/>
    </row>
    <row r="164" ht="17.25" customHeight="1" spans="1:6">
      <c r="A164" s="221" t="s">
        <v>1500</v>
      </c>
      <c r="B164" s="218">
        <v>0</v>
      </c>
      <c r="C164" s="218">
        <v>0</v>
      </c>
      <c r="D164" s="219"/>
      <c r="E164" s="218">
        <v>0</v>
      </c>
      <c r="F164" s="219"/>
    </row>
    <row r="165" ht="17.25" customHeight="1" spans="1:6">
      <c r="A165" s="221" t="s">
        <v>1501</v>
      </c>
      <c r="B165" s="218">
        <v>0</v>
      </c>
      <c r="C165" s="218">
        <v>0</v>
      </c>
      <c r="D165" s="219"/>
      <c r="E165" s="218">
        <v>0</v>
      </c>
      <c r="F165" s="219"/>
    </row>
    <row r="166" ht="17.25" customHeight="1" spans="1:6">
      <c r="A166" s="221" t="s">
        <v>1502</v>
      </c>
      <c r="B166" s="218">
        <v>0</v>
      </c>
      <c r="C166" s="218">
        <v>0</v>
      </c>
      <c r="D166" s="219"/>
      <c r="E166" s="218">
        <v>0</v>
      </c>
      <c r="F166" s="219"/>
    </row>
    <row r="167" ht="17.25" customHeight="1" spans="1:6">
      <c r="A167" s="221" t="s">
        <v>1503</v>
      </c>
      <c r="B167" s="218">
        <v>0</v>
      </c>
      <c r="C167" s="218">
        <v>0</v>
      </c>
      <c r="D167" s="219"/>
      <c r="E167" s="218">
        <v>0</v>
      </c>
      <c r="F167" s="219"/>
    </row>
    <row r="168" ht="17.25" customHeight="1" spans="1:6">
      <c r="A168" s="221" t="s">
        <v>1504</v>
      </c>
      <c r="B168" s="218">
        <v>0</v>
      </c>
      <c r="C168" s="218">
        <v>0</v>
      </c>
      <c r="D168" s="219"/>
      <c r="E168" s="218">
        <v>0</v>
      </c>
      <c r="F168" s="219"/>
    </row>
    <row r="169" ht="17.25" customHeight="1" spans="1:6">
      <c r="A169" s="221" t="s">
        <v>1505</v>
      </c>
      <c r="B169" s="218">
        <v>0</v>
      </c>
      <c r="C169" s="218">
        <v>0</v>
      </c>
      <c r="D169" s="219"/>
      <c r="E169" s="218">
        <v>0</v>
      </c>
      <c r="F169" s="219"/>
    </row>
    <row r="170" ht="17.25" customHeight="1" spans="1:6">
      <c r="A170" s="217" t="s">
        <v>1506</v>
      </c>
      <c r="B170" s="218">
        <v>0</v>
      </c>
      <c r="C170" s="218">
        <f>SUM(C171:C172)</f>
        <v>0</v>
      </c>
      <c r="D170" s="219"/>
      <c r="E170" s="218">
        <v>0</v>
      </c>
      <c r="F170" s="219"/>
    </row>
    <row r="171" ht="17.25" customHeight="1" spans="1:6">
      <c r="A171" s="221" t="s">
        <v>1507</v>
      </c>
      <c r="B171" s="218">
        <v>0</v>
      </c>
      <c r="C171" s="218">
        <v>0</v>
      </c>
      <c r="D171" s="219"/>
      <c r="E171" s="218">
        <v>0</v>
      </c>
      <c r="F171" s="219"/>
    </row>
    <row r="172" ht="17.25" customHeight="1" spans="1:6">
      <c r="A172" s="221" t="s">
        <v>1508</v>
      </c>
      <c r="B172" s="218">
        <f>SUM(B173:B174)</f>
        <v>0</v>
      </c>
      <c r="C172" s="218"/>
      <c r="D172" s="219"/>
      <c r="E172" s="218">
        <f>SUM(E173:E174)</f>
        <v>0</v>
      </c>
      <c r="F172" s="219"/>
    </row>
    <row r="173" ht="17.25" customHeight="1" spans="1:6">
      <c r="A173" s="217" t="s">
        <v>1509</v>
      </c>
      <c r="B173" s="218">
        <v>0</v>
      </c>
      <c r="C173" s="218">
        <f>SUM(C174:C175)</f>
        <v>0</v>
      </c>
      <c r="D173" s="219"/>
      <c r="E173" s="218">
        <v>0</v>
      </c>
      <c r="F173" s="219"/>
    </row>
    <row r="174" ht="17.25" customHeight="1" spans="1:6">
      <c r="A174" s="221" t="s">
        <v>1507</v>
      </c>
      <c r="B174" s="218">
        <v>0</v>
      </c>
      <c r="C174" s="218">
        <v>0</v>
      </c>
      <c r="D174" s="219"/>
      <c r="E174" s="218">
        <v>0</v>
      </c>
      <c r="F174" s="219"/>
    </row>
    <row r="175" ht="17.25" customHeight="1" spans="1:6">
      <c r="A175" s="221" t="s">
        <v>1510</v>
      </c>
      <c r="B175" s="218">
        <f>SUM(B176:B177)</f>
        <v>0</v>
      </c>
      <c r="C175" s="218"/>
      <c r="D175" s="219"/>
      <c r="E175" s="218">
        <f>SUM(E176:E177)</f>
        <v>0</v>
      </c>
      <c r="F175" s="219"/>
    </row>
    <row r="176" ht="17.25" customHeight="1" spans="1:6">
      <c r="A176" s="217" t="s">
        <v>1511</v>
      </c>
      <c r="B176" s="218">
        <v>0</v>
      </c>
      <c r="C176" s="218">
        <v>0</v>
      </c>
      <c r="D176" s="219"/>
      <c r="E176" s="218">
        <v>0</v>
      </c>
      <c r="F176" s="219"/>
    </row>
    <row r="177" ht="17.25" customHeight="1" spans="1:6">
      <c r="A177" s="217" t="s">
        <v>922</v>
      </c>
      <c r="B177" s="218">
        <v>0</v>
      </c>
      <c r="C177" s="218">
        <f>C178</f>
        <v>0</v>
      </c>
      <c r="D177" s="219"/>
      <c r="E177" s="218">
        <v>0</v>
      </c>
      <c r="F177" s="219"/>
    </row>
    <row r="178" ht="17.25" customHeight="1" spans="1:6">
      <c r="A178" s="217" t="s">
        <v>1512</v>
      </c>
      <c r="B178" s="218">
        <v>0</v>
      </c>
      <c r="C178" s="218">
        <f>SUM(C179:C181)</f>
        <v>0</v>
      </c>
      <c r="D178" s="219"/>
      <c r="E178" s="218">
        <v>0</v>
      </c>
      <c r="F178" s="219"/>
    </row>
    <row r="179" ht="17.25" customHeight="1" spans="1:6">
      <c r="A179" s="221" t="s">
        <v>1513</v>
      </c>
      <c r="B179" s="218">
        <f>SUM(B180:B182)</f>
        <v>0</v>
      </c>
      <c r="C179" s="218"/>
      <c r="D179" s="219"/>
      <c r="E179" s="218">
        <f>SUM(E180:E182)</f>
        <v>0</v>
      </c>
      <c r="F179" s="219"/>
    </row>
    <row r="180" ht="17.25" customHeight="1" spans="1:6">
      <c r="A180" s="221" t="s">
        <v>1514</v>
      </c>
      <c r="B180" s="218">
        <v>0</v>
      </c>
      <c r="C180" s="218">
        <v>0</v>
      </c>
      <c r="D180" s="219"/>
      <c r="E180" s="218">
        <v>0</v>
      </c>
      <c r="F180" s="219"/>
    </row>
    <row r="181" ht="17.25" customHeight="1" spans="1:6">
      <c r="A181" s="221" t="s">
        <v>1515</v>
      </c>
      <c r="B181" s="218">
        <v>0</v>
      </c>
      <c r="C181" s="218">
        <v>0</v>
      </c>
      <c r="D181" s="219"/>
      <c r="E181" s="218">
        <v>0</v>
      </c>
      <c r="F181" s="219"/>
    </row>
    <row r="182" ht="17.25" customHeight="1" spans="1:6">
      <c r="A182" s="217" t="s">
        <v>980</v>
      </c>
      <c r="B182" s="218">
        <v>0</v>
      </c>
      <c r="C182" s="218">
        <f>C183</f>
        <v>0</v>
      </c>
      <c r="D182" s="219"/>
      <c r="E182" s="218">
        <v>0</v>
      </c>
      <c r="F182" s="219"/>
    </row>
    <row r="183" ht="17.25" customHeight="1" spans="1:6">
      <c r="A183" s="217" t="s">
        <v>1000</v>
      </c>
      <c r="B183" s="218">
        <f>B184</f>
        <v>1225</v>
      </c>
      <c r="C183" s="218">
        <f>SUM(C184:C185)</f>
        <v>0</v>
      </c>
      <c r="D183" s="219"/>
      <c r="E183" s="218">
        <f>E184</f>
        <v>0</v>
      </c>
      <c r="F183" s="219"/>
    </row>
    <row r="184" ht="17.25" customHeight="1" spans="1:6">
      <c r="A184" s="221" t="s">
        <v>1516</v>
      </c>
      <c r="B184" s="218">
        <f>SUM(B185:B187)</f>
        <v>1225</v>
      </c>
      <c r="C184" s="218"/>
      <c r="D184" s="219"/>
      <c r="E184" s="218">
        <f>SUM(E185:E187)</f>
        <v>0</v>
      </c>
      <c r="F184" s="219"/>
    </row>
    <row r="185" ht="17.25" customHeight="1" spans="1:6">
      <c r="A185" s="221" t="s">
        <v>1517</v>
      </c>
      <c r="B185" s="218">
        <v>0</v>
      </c>
      <c r="C185" s="218">
        <v>0</v>
      </c>
      <c r="D185" s="219"/>
      <c r="E185" s="218">
        <v>0</v>
      </c>
      <c r="F185" s="219"/>
    </row>
    <row r="186" ht="17.25" customHeight="1" spans="1:6">
      <c r="A186" s="217" t="s">
        <v>1518</v>
      </c>
      <c r="B186" s="218">
        <f>B187+B191+B200+B201</f>
        <v>1225</v>
      </c>
      <c r="C186" s="218">
        <f>C187+C191+C200+C201</f>
        <v>411937</v>
      </c>
      <c r="D186" s="219"/>
      <c r="E186" s="218">
        <v>0</v>
      </c>
      <c r="F186" s="219"/>
    </row>
    <row r="187" ht="17.25" customHeight="1" spans="1:6">
      <c r="A187" s="217" t="s">
        <v>1519</v>
      </c>
      <c r="B187" s="218">
        <v>0</v>
      </c>
      <c r="C187" s="218">
        <f>SUM(C188:C190)</f>
        <v>409282</v>
      </c>
      <c r="D187" s="219"/>
      <c r="E187" s="218">
        <v>0</v>
      </c>
      <c r="F187" s="219"/>
    </row>
    <row r="188" ht="17.25" customHeight="1" spans="1:6">
      <c r="A188" s="221" t="s">
        <v>1520</v>
      </c>
      <c r="B188" s="218">
        <f>B189</f>
        <v>0</v>
      </c>
      <c r="C188" s="218">
        <v>0</v>
      </c>
      <c r="D188" s="219"/>
      <c r="E188" s="218">
        <f>E189</f>
        <v>0</v>
      </c>
      <c r="F188" s="219"/>
    </row>
    <row r="189" ht="17.25" customHeight="1" spans="1:6">
      <c r="A189" s="221" t="s">
        <v>1521</v>
      </c>
      <c r="B189" s="218">
        <f>SUM(B190:B191)</f>
        <v>0</v>
      </c>
      <c r="C189" s="218">
        <v>409282</v>
      </c>
      <c r="D189" s="219"/>
      <c r="E189" s="218">
        <f>SUM(E190:E191)</f>
        <v>0</v>
      </c>
      <c r="F189" s="219"/>
    </row>
    <row r="190" ht="17.25" customHeight="1" spans="1:6">
      <c r="A190" s="221" t="s">
        <v>1522</v>
      </c>
      <c r="B190" s="218">
        <v>0</v>
      </c>
      <c r="C190" s="218">
        <v>0</v>
      </c>
      <c r="D190" s="219"/>
      <c r="E190" s="218">
        <v>0</v>
      </c>
      <c r="F190" s="219"/>
    </row>
    <row r="191" ht="17.25" customHeight="1" spans="1:6">
      <c r="A191" s="217" t="s">
        <v>1523</v>
      </c>
      <c r="B191" s="218">
        <v>0</v>
      </c>
      <c r="C191" s="218">
        <f>SUM(C192:C199)</f>
        <v>0</v>
      </c>
      <c r="D191" s="219"/>
      <c r="E191" s="218">
        <v>0</v>
      </c>
      <c r="F191" s="219"/>
    </row>
    <row r="192" ht="17.25" customHeight="1" spans="1:6">
      <c r="A192" s="221" t="s">
        <v>1524</v>
      </c>
      <c r="B192" s="218"/>
      <c r="C192" s="218">
        <v>0</v>
      </c>
      <c r="D192" s="219"/>
      <c r="E192" s="218">
        <f>SUM(E193,E197,E206)</f>
        <v>107355</v>
      </c>
      <c r="F192" s="219">
        <f>C192/E192*100</f>
        <v>0</v>
      </c>
    </row>
    <row r="193" ht="17.25" customHeight="1" spans="1:6">
      <c r="A193" s="221" t="s">
        <v>1525</v>
      </c>
      <c r="B193" s="218"/>
      <c r="C193" s="218">
        <v>0</v>
      </c>
      <c r="D193" s="219"/>
      <c r="E193" s="218">
        <f>SUM(E194:E196)</f>
        <v>105500</v>
      </c>
      <c r="F193" s="219">
        <f>C193/E193*100</f>
        <v>0</v>
      </c>
    </row>
    <row r="194" ht="17.25" customHeight="1" spans="1:6">
      <c r="A194" s="221" t="s">
        <v>1526</v>
      </c>
      <c r="B194" s="218">
        <v>0</v>
      </c>
      <c r="C194" s="218">
        <v>0</v>
      </c>
      <c r="D194" s="219"/>
      <c r="E194" s="218">
        <v>0</v>
      </c>
      <c r="F194" s="219"/>
    </row>
    <row r="195" ht="17.25" customHeight="1" spans="1:6">
      <c r="A195" s="221" t="s">
        <v>1527</v>
      </c>
      <c r="B195" s="218"/>
      <c r="C195" s="218">
        <v>0</v>
      </c>
      <c r="D195" s="219"/>
      <c r="E195" s="218">
        <v>105500</v>
      </c>
      <c r="F195" s="219">
        <f>C195/E195*100</f>
        <v>0</v>
      </c>
    </row>
    <row r="196" ht="17.25" customHeight="1" spans="1:6">
      <c r="A196" s="221" t="s">
        <v>1528</v>
      </c>
      <c r="B196" s="218"/>
      <c r="C196" s="218">
        <v>0</v>
      </c>
      <c r="D196" s="219"/>
      <c r="E196" s="218">
        <v>0</v>
      </c>
      <c r="F196" s="219"/>
    </row>
    <row r="197" ht="17.25" customHeight="1" spans="1:6">
      <c r="A197" s="221" t="s">
        <v>1529</v>
      </c>
      <c r="B197" s="218"/>
      <c r="C197" s="218">
        <v>0</v>
      </c>
      <c r="D197" s="219"/>
      <c r="E197" s="218">
        <f>SUM(E198:E205)</f>
        <v>0</v>
      </c>
      <c r="F197" s="219"/>
    </row>
    <row r="198" ht="17.25" customHeight="1" spans="1:6">
      <c r="A198" s="221" t="s">
        <v>1530</v>
      </c>
      <c r="B198" s="218">
        <v>0</v>
      </c>
      <c r="C198" s="218">
        <v>0</v>
      </c>
      <c r="D198" s="219"/>
      <c r="E198" s="218">
        <v>0</v>
      </c>
      <c r="F198" s="219"/>
    </row>
    <row r="199" ht="17.25" customHeight="1" spans="1:6">
      <c r="A199" s="221" t="s">
        <v>1531</v>
      </c>
      <c r="B199" s="218">
        <v>0</v>
      </c>
      <c r="C199" s="218">
        <v>0</v>
      </c>
      <c r="D199" s="219"/>
      <c r="E199" s="218">
        <v>0</v>
      </c>
      <c r="F199" s="219"/>
    </row>
    <row r="200" ht="17.25" customHeight="1" spans="1:6">
      <c r="A200" s="217" t="s">
        <v>1532</v>
      </c>
      <c r="B200" s="218">
        <v>0</v>
      </c>
      <c r="C200" s="218">
        <v>0</v>
      </c>
      <c r="D200" s="219"/>
      <c r="E200" s="218">
        <v>0</v>
      </c>
      <c r="F200" s="219"/>
    </row>
    <row r="201" ht="17.25" customHeight="1" spans="1:6">
      <c r="A201" s="217" t="s">
        <v>1533</v>
      </c>
      <c r="B201" s="218">
        <f>SUM(B202:B212)</f>
        <v>1225</v>
      </c>
      <c r="C201" s="218">
        <f>SUM(C202:C212)</f>
        <v>2655</v>
      </c>
      <c r="D201" s="219"/>
      <c r="E201" s="218">
        <v>0</v>
      </c>
      <c r="F201" s="219"/>
    </row>
    <row r="202" ht="17.25" customHeight="1" spans="1:6">
      <c r="A202" s="221" t="s">
        <v>1534</v>
      </c>
      <c r="B202" s="218">
        <v>0</v>
      </c>
      <c r="C202" s="218">
        <v>0</v>
      </c>
      <c r="D202" s="219"/>
      <c r="E202" s="218">
        <v>0</v>
      </c>
      <c r="F202" s="219"/>
    </row>
    <row r="203" ht="17.25" customHeight="1" spans="1:6">
      <c r="A203" s="221" t="s">
        <v>1535</v>
      </c>
      <c r="B203" s="218">
        <v>563</v>
      </c>
      <c r="C203" s="218">
        <v>808</v>
      </c>
      <c r="D203" s="219"/>
      <c r="E203" s="218">
        <v>0</v>
      </c>
      <c r="F203" s="219"/>
    </row>
    <row r="204" ht="17.25" customHeight="1" spans="1:6">
      <c r="A204" s="221" t="s">
        <v>1536</v>
      </c>
      <c r="B204" s="218">
        <v>662</v>
      </c>
      <c r="C204" s="218">
        <v>832</v>
      </c>
      <c r="D204" s="219"/>
      <c r="E204" s="218">
        <v>0</v>
      </c>
      <c r="F204" s="219"/>
    </row>
    <row r="205" ht="17.25" customHeight="1" spans="1:6">
      <c r="A205" s="221" t="s">
        <v>1537</v>
      </c>
      <c r="B205" s="218">
        <v>0</v>
      </c>
      <c r="C205" s="218">
        <v>0</v>
      </c>
      <c r="D205" s="219"/>
      <c r="E205" s="218">
        <v>0</v>
      </c>
      <c r="F205" s="219"/>
    </row>
    <row r="206" ht="17.25" customHeight="1" spans="1:6">
      <c r="A206" s="221" t="s">
        <v>1538</v>
      </c>
      <c r="B206" s="218"/>
      <c r="C206" s="218">
        <v>0</v>
      </c>
      <c r="D206" s="219"/>
      <c r="E206" s="218">
        <f>SUM(E207:E217)</f>
        <v>1855</v>
      </c>
      <c r="F206" s="219">
        <f>C206/E206*100</f>
        <v>0</v>
      </c>
    </row>
    <row r="207" ht="17.25" customHeight="1" spans="1:6">
      <c r="A207" s="221" t="s">
        <v>1539</v>
      </c>
      <c r="B207" s="218">
        <v>0</v>
      </c>
      <c r="C207" s="218">
        <v>190</v>
      </c>
      <c r="D207" s="219"/>
      <c r="E207" s="218">
        <v>0</v>
      </c>
      <c r="F207" s="219"/>
    </row>
    <row r="208" ht="17.25" customHeight="1" spans="1:6">
      <c r="A208" s="221" t="s">
        <v>1540</v>
      </c>
      <c r="B208" s="218"/>
      <c r="C208" s="218">
        <v>0</v>
      </c>
      <c r="D208" s="219"/>
      <c r="E208" s="218">
        <v>1065</v>
      </c>
      <c r="F208" s="219">
        <f>C208/E208*100</f>
        <v>0</v>
      </c>
    </row>
    <row r="209" ht="17.25" customHeight="1" spans="1:6">
      <c r="A209" s="221" t="s">
        <v>1541</v>
      </c>
      <c r="B209" s="218"/>
      <c r="C209" s="218">
        <v>0</v>
      </c>
      <c r="D209" s="219"/>
      <c r="E209" s="218">
        <v>669</v>
      </c>
      <c r="F209" s="219">
        <f>C209/E209*100</f>
        <v>0</v>
      </c>
    </row>
    <row r="210" ht="17.25" customHeight="1" spans="1:6">
      <c r="A210" s="221" t="s">
        <v>1542</v>
      </c>
      <c r="B210" s="218"/>
      <c r="C210" s="218">
        <v>0</v>
      </c>
      <c r="D210" s="219"/>
      <c r="E210" s="218">
        <v>31</v>
      </c>
      <c r="F210" s="219">
        <f>C210/E210*100</f>
        <v>0</v>
      </c>
    </row>
    <row r="211" ht="17.25" customHeight="1" spans="1:6">
      <c r="A211" s="221" t="s">
        <v>1543</v>
      </c>
      <c r="B211" s="218"/>
      <c r="C211" s="218">
        <v>0</v>
      </c>
      <c r="D211" s="219"/>
      <c r="E211" s="218">
        <v>0</v>
      </c>
      <c r="F211" s="219"/>
    </row>
    <row r="212" ht="17.25" customHeight="1" spans="1:6">
      <c r="A212" s="221" t="s">
        <v>1544</v>
      </c>
      <c r="B212" s="218"/>
      <c r="C212" s="218">
        <v>825</v>
      </c>
      <c r="D212" s="219"/>
      <c r="E212" s="218">
        <v>90</v>
      </c>
      <c r="F212" s="219">
        <f>C212/E212*100</f>
        <v>916.666666666667</v>
      </c>
    </row>
    <row r="213" ht="17.25" customHeight="1" spans="1:6">
      <c r="A213" s="217" t="s">
        <v>1152</v>
      </c>
      <c r="B213" s="218">
        <f>B214</f>
        <v>31124</v>
      </c>
      <c r="C213" s="218">
        <f>C214</f>
        <v>32654</v>
      </c>
      <c r="D213" s="219"/>
      <c r="E213" s="218">
        <v>0</v>
      </c>
      <c r="F213" s="219"/>
    </row>
    <row r="214" ht="17.25" customHeight="1" spans="1:6">
      <c r="A214" s="217" t="s">
        <v>1545</v>
      </c>
      <c r="B214" s="218">
        <v>31124</v>
      </c>
      <c r="C214" s="218">
        <f>SUM(C215:C229)</f>
        <v>32654</v>
      </c>
      <c r="D214" s="219"/>
      <c r="E214" s="218">
        <v>0</v>
      </c>
      <c r="F214" s="219"/>
    </row>
    <row r="215" ht="17.25" customHeight="1" spans="1:6">
      <c r="A215" s="221" t="s">
        <v>1546</v>
      </c>
      <c r="B215" s="218">
        <v>0</v>
      </c>
      <c r="C215" s="218">
        <v>0</v>
      </c>
      <c r="D215" s="219"/>
      <c r="E215" s="218">
        <v>0</v>
      </c>
      <c r="F215" s="219"/>
    </row>
    <row r="216" ht="17.25" customHeight="1" spans="1:6">
      <c r="A216" s="221" t="s">
        <v>1547</v>
      </c>
      <c r="B216" s="218">
        <v>0</v>
      </c>
      <c r="C216" s="218">
        <v>0</v>
      </c>
      <c r="D216" s="219"/>
      <c r="E216" s="218">
        <v>0</v>
      </c>
      <c r="F216" s="219"/>
    </row>
    <row r="217" ht="17.25" customHeight="1" spans="1:6">
      <c r="A217" s="221" t="s">
        <v>1548</v>
      </c>
      <c r="B217" s="218">
        <v>0</v>
      </c>
      <c r="C217" s="218">
        <v>13424</v>
      </c>
      <c r="D217" s="219"/>
      <c r="E217" s="218">
        <v>0</v>
      </c>
      <c r="F217" s="219"/>
    </row>
    <row r="218" ht="17.25" customHeight="1" spans="1:6">
      <c r="A218" s="221" t="s">
        <v>1549</v>
      </c>
      <c r="B218" s="218">
        <f>B219</f>
        <v>0</v>
      </c>
      <c r="C218" s="218">
        <v>0</v>
      </c>
      <c r="D218" s="219"/>
      <c r="E218" s="218">
        <f>E219</f>
        <v>19149</v>
      </c>
      <c r="F218" s="219">
        <f>C218/E218*100</f>
        <v>0</v>
      </c>
    </row>
    <row r="219" ht="17.25" customHeight="1" spans="1:6">
      <c r="A219" s="221" t="s">
        <v>1550</v>
      </c>
      <c r="B219" s="218"/>
      <c r="C219" s="218">
        <v>0</v>
      </c>
      <c r="D219" s="219"/>
      <c r="E219" s="218">
        <f>SUM(E220:E235)</f>
        <v>19149</v>
      </c>
      <c r="F219" s="219">
        <f>C219/E219*100</f>
        <v>0</v>
      </c>
    </row>
    <row r="220" ht="17.25" customHeight="1" spans="1:6">
      <c r="A220" s="221" t="s">
        <v>1551</v>
      </c>
      <c r="B220" s="218">
        <v>0</v>
      </c>
      <c r="C220" s="218">
        <v>0</v>
      </c>
      <c r="D220" s="219"/>
      <c r="E220" s="218">
        <v>0</v>
      </c>
      <c r="F220" s="219"/>
    </row>
    <row r="221" ht="17.25" customHeight="1" spans="1:6">
      <c r="A221" s="221" t="s">
        <v>1552</v>
      </c>
      <c r="B221" s="218">
        <v>0</v>
      </c>
      <c r="C221" s="218">
        <v>0</v>
      </c>
      <c r="D221" s="219"/>
      <c r="E221" s="218">
        <v>0</v>
      </c>
      <c r="F221" s="219"/>
    </row>
    <row r="222" ht="17.25" customHeight="1" spans="1:6">
      <c r="A222" s="221" t="s">
        <v>1553</v>
      </c>
      <c r="B222" s="218">
        <v>0</v>
      </c>
      <c r="C222" s="218">
        <v>0</v>
      </c>
      <c r="D222" s="219"/>
      <c r="E222" s="218">
        <v>0</v>
      </c>
      <c r="F222" s="219"/>
    </row>
    <row r="223" ht="17.25" customHeight="1" spans="1:6">
      <c r="A223" s="221" t="s">
        <v>1554</v>
      </c>
      <c r="B223" s="218"/>
      <c r="C223" s="218">
        <v>0</v>
      </c>
      <c r="D223" s="219"/>
      <c r="E223" s="218">
        <v>16040</v>
      </c>
      <c r="F223" s="219">
        <f>C223/E223*100</f>
        <v>0</v>
      </c>
    </row>
    <row r="224" ht="17.25" customHeight="1" spans="1:6">
      <c r="A224" s="221" t="s">
        <v>1555</v>
      </c>
      <c r="B224" s="218">
        <v>0</v>
      </c>
      <c r="C224" s="218">
        <v>0</v>
      </c>
      <c r="D224" s="219"/>
      <c r="E224" s="218">
        <v>0</v>
      </c>
      <c r="F224" s="219"/>
    </row>
    <row r="225" ht="17.25" customHeight="1" spans="1:6">
      <c r="A225" s="221" t="s">
        <v>1556</v>
      </c>
      <c r="B225" s="218">
        <v>0</v>
      </c>
      <c r="C225" s="218">
        <v>1478</v>
      </c>
      <c r="D225" s="219"/>
      <c r="E225" s="218">
        <v>0</v>
      </c>
      <c r="F225" s="219"/>
    </row>
    <row r="226" ht="17.25" customHeight="1" spans="1:6">
      <c r="A226" s="221" t="s">
        <v>1557</v>
      </c>
      <c r="B226" s="218">
        <v>0</v>
      </c>
      <c r="C226" s="218">
        <v>0</v>
      </c>
      <c r="D226" s="219"/>
      <c r="E226" s="218">
        <v>0</v>
      </c>
      <c r="F226" s="219"/>
    </row>
    <row r="227" ht="17.25" customHeight="1" spans="1:6">
      <c r="A227" s="221" t="s">
        <v>1558</v>
      </c>
      <c r="B227" s="218">
        <v>0</v>
      </c>
      <c r="C227" s="218">
        <v>0</v>
      </c>
      <c r="D227" s="219"/>
      <c r="E227" s="218">
        <v>0</v>
      </c>
      <c r="F227" s="219"/>
    </row>
    <row r="228" ht="17.25" customHeight="1" spans="1:6">
      <c r="A228" s="221" t="s">
        <v>1559</v>
      </c>
      <c r="B228" s="218">
        <v>0</v>
      </c>
      <c r="C228" s="218">
        <v>17752</v>
      </c>
      <c r="D228" s="219"/>
      <c r="E228" s="218">
        <v>0</v>
      </c>
      <c r="F228" s="219"/>
    </row>
    <row r="229" ht="17.25" customHeight="1" spans="1:6">
      <c r="A229" s="221" t="s">
        <v>1560</v>
      </c>
      <c r="B229" s="218">
        <v>0</v>
      </c>
      <c r="C229" s="218">
        <v>0</v>
      </c>
      <c r="D229" s="219"/>
      <c r="E229" s="218">
        <v>0</v>
      </c>
      <c r="F229" s="219"/>
    </row>
    <row r="230" ht="17.25" customHeight="1" spans="1:6">
      <c r="A230" s="217" t="s">
        <v>1160</v>
      </c>
      <c r="B230" s="218">
        <f>B231</f>
        <v>330</v>
      </c>
      <c r="C230" s="218">
        <f>C231</f>
        <v>350</v>
      </c>
      <c r="D230" s="219"/>
      <c r="E230" s="218">
        <v>0</v>
      </c>
      <c r="F230" s="219"/>
    </row>
    <row r="231" ht="17.25" customHeight="1" spans="1:6">
      <c r="A231" s="217" t="s">
        <v>1561</v>
      </c>
      <c r="B231" s="218">
        <v>330</v>
      </c>
      <c r="C231" s="218">
        <f>SUM(C232:C246)</f>
        <v>350</v>
      </c>
      <c r="D231" s="219"/>
      <c r="E231" s="218">
        <v>1478</v>
      </c>
      <c r="F231" s="219">
        <f>C231/E231*100</f>
        <v>23.680649526387</v>
      </c>
    </row>
    <row r="232" ht="17.25" customHeight="1" spans="1:6">
      <c r="A232" s="221" t="s">
        <v>1562</v>
      </c>
      <c r="B232" s="218"/>
      <c r="C232" s="218">
        <v>0</v>
      </c>
      <c r="D232" s="219"/>
      <c r="E232" s="218">
        <v>0</v>
      </c>
      <c r="F232" s="219"/>
    </row>
    <row r="233" ht="17.25" customHeight="1" spans="1:6">
      <c r="A233" s="221" t="s">
        <v>1563</v>
      </c>
      <c r="B233" s="218"/>
      <c r="C233" s="218">
        <v>0</v>
      </c>
      <c r="D233" s="219"/>
      <c r="E233" s="218">
        <v>0</v>
      </c>
      <c r="F233" s="219"/>
    </row>
    <row r="234" ht="17.25" customHeight="1" spans="1:6">
      <c r="A234" s="221" t="s">
        <v>1564</v>
      </c>
      <c r="B234" s="218"/>
      <c r="C234" s="218">
        <v>31</v>
      </c>
      <c r="D234" s="219"/>
      <c r="E234" s="218">
        <v>1631</v>
      </c>
      <c r="F234" s="219">
        <f>C234/E234*100</f>
        <v>1.90067443286327</v>
      </c>
    </row>
    <row r="235" ht="17.25" customHeight="1" spans="1:6">
      <c r="A235" s="221" t="s">
        <v>1565</v>
      </c>
      <c r="B235" s="218">
        <v>0</v>
      </c>
      <c r="C235" s="218">
        <v>0</v>
      </c>
      <c r="D235" s="219"/>
      <c r="E235" s="218">
        <v>0</v>
      </c>
      <c r="F235" s="219"/>
    </row>
    <row r="236" ht="17.25" customHeight="1" spans="1:6">
      <c r="A236" s="221" t="s">
        <v>1566</v>
      </c>
      <c r="B236" s="218"/>
      <c r="C236" s="218">
        <v>0</v>
      </c>
      <c r="D236" s="219"/>
      <c r="E236" s="218">
        <f>E237</f>
        <v>117</v>
      </c>
      <c r="F236" s="219">
        <f>C236/E236*100</f>
        <v>0</v>
      </c>
    </row>
    <row r="237" ht="17.25" customHeight="1" spans="1:6">
      <c r="A237" s="221" t="s">
        <v>1567</v>
      </c>
      <c r="B237" s="218"/>
      <c r="C237" s="218">
        <v>0</v>
      </c>
      <c r="D237" s="219"/>
      <c r="E237" s="218">
        <f>SUM(E238:E253)</f>
        <v>117</v>
      </c>
      <c r="F237" s="219">
        <f>C237/E237*100</f>
        <v>0</v>
      </c>
    </row>
    <row r="238" ht="17.25" customHeight="1" spans="1:6">
      <c r="A238" s="221" t="s">
        <v>1568</v>
      </c>
      <c r="B238" s="218">
        <v>0</v>
      </c>
      <c r="C238" s="218">
        <v>0</v>
      </c>
      <c r="D238" s="219"/>
      <c r="E238" s="218">
        <v>0</v>
      </c>
      <c r="F238" s="219"/>
    </row>
    <row r="239" ht="17.25" customHeight="1" spans="1:6">
      <c r="A239" s="221" t="s">
        <v>1569</v>
      </c>
      <c r="B239" s="218">
        <v>0</v>
      </c>
      <c r="C239" s="218">
        <v>0</v>
      </c>
      <c r="D239" s="219"/>
      <c r="E239" s="218">
        <v>0</v>
      </c>
      <c r="F239" s="219"/>
    </row>
    <row r="240" ht="17.25" customHeight="1" spans="1:6">
      <c r="A240" s="221" t="s">
        <v>1570</v>
      </c>
      <c r="B240" s="218">
        <v>0</v>
      </c>
      <c r="C240" s="218">
        <v>0</v>
      </c>
      <c r="D240" s="219"/>
      <c r="E240" s="218">
        <v>0</v>
      </c>
      <c r="F240" s="219"/>
    </row>
    <row r="241" ht="17.25" customHeight="1" spans="1:6">
      <c r="A241" s="221" t="s">
        <v>1571</v>
      </c>
      <c r="B241" s="218"/>
      <c r="C241" s="218">
        <v>0</v>
      </c>
      <c r="D241" s="219"/>
      <c r="E241" s="218">
        <v>3</v>
      </c>
      <c r="F241" s="219">
        <f>C241/E241*100</f>
        <v>0</v>
      </c>
    </row>
    <row r="242" ht="17.25" customHeight="1" spans="1:6">
      <c r="A242" s="221" t="s">
        <v>1572</v>
      </c>
      <c r="B242" s="218">
        <v>0</v>
      </c>
      <c r="C242" s="218">
        <v>0</v>
      </c>
      <c r="D242" s="219"/>
      <c r="E242" s="218">
        <v>0</v>
      </c>
      <c r="F242" s="219"/>
    </row>
    <row r="243" ht="17.25" customHeight="1" spans="1:6">
      <c r="A243" s="221" t="s">
        <v>1573</v>
      </c>
      <c r="B243" s="218">
        <v>0</v>
      </c>
      <c r="C243" s="218">
        <v>0</v>
      </c>
      <c r="D243" s="219"/>
      <c r="E243" s="218">
        <v>0</v>
      </c>
      <c r="F243" s="219"/>
    </row>
    <row r="244" ht="17.25" customHeight="1" spans="1:6">
      <c r="A244" s="221" t="s">
        <v>1574</v>
      </c>
      <c r="B244" s="218">
        <v>0</v>
      </c>
      <c r="C244" s="218">
        <v>0</v>
      </c>
      <c r="D244" s="219"/>
      <c r="E244" s="218">
        <v>0</v>
      </c>
      <c r="F244" s="219"/>
    </row>
    <row r="245" ht="17.25" customHeight="1" spans="1:6">
      <c r="A245" s="221" t="s">
        <v>1575</v>
      </c>
      <c r="B245" s="218">
        <v>0</v>
      </c>
      <c r="C245" s="218">
        <v>319</v>
      </c>
      <c r="D245" s="219"/>
      <c r="E245" s="218">
        <v>0</v>
      </c>
      <c r="F245" s="219"/>
    </row>
    <row r="246" ht="17.25" customHeight="1" spans="1:6">
      <c r="A246" s="221" t="s">
        <v>1576</v>
      </c>
      <c r="B246" s="218">
        <v>0</v>
      </c>
      <c r="C246" s="218">
        <v>0</v>
      </c>
      <c r="D246" s="219"/>
      <c r="E246" s="218">
        <v>0</v>
      </c>
      <c r="F246" s="219"/>
    </row>
    <row r="247" ht="17.25" customHeight="1" spans="1:6">
      <c r="A247" s="222" t="s">
        <v>1577</v>
      </c>
      <c r="B247" s="218">
        <v>0</v>
      </c>
      <c r="C247" s="218">
        <v>0</v>
      </c>
      <c r="D247" s="219"/>
      <c r="E247" s="218">
        <v>0</v>
      </c>
      <c r="F247" s="219"/>
    </row>
    <row r="248" ht="17.25" customHeight="1" spans="1:6">
      <c r="A248" s="222" t="s">
        <v>1197</v>
      </c>
      <c r="B248" s="218">
        <v>0</v>
      </c>
      <c r="C248" s="218">
        <v>0</v>
      </c>
      <c r="D248" s="219"/>
      <c r="E248" s="218">
        <v>0</v>
      </c>
      <c r="F248" s="219"/>
    </row>
    <row r="249" ht="17.25" customHeight="1" spans="1:6">
      <c r="A249" s="223" t="s">
        <v>1578</v>
      </c>
      <c r="B249" s="218">
        <v>0</v>
      </c>
      <c r="C249" s="218">
        <v>0</v>
      </c>
      <c r="D249" s="219"/>
      <c r="E249" s="218">
        <v>0</v>
      </c>
      <c r="F249" s="219"/>
    </row>
    <row r="250" ht="17.25" customHeight="1" spans="1:6">
      <c r="A250" s="223" t="s">
        <v>1579</v>
      </c>
      <c r="B250" s="218">
        <v>0</v>
      </c>
      <c r="C250" s="218">
        <v>0</v>
      </c>
      <c r="D250" s="219"/>
      <c r="E250" s="218">
        <v>0</v>
      </c>
      <c r="F250" s="219"/>
    </row>
    <row r="251" ht="17.25" customHeight="1" spans="1:6">
      <c r="A251" s="223" t="s">
        <v>1580</v>
      </c>
      <c r="B251" s="218">
        <v>0</v>
      </c>
      <c r="C251" s="218">
        <v>0</v>
      </c>
      <c r="D251" s="219"/>
      <c r="E251" s="218">
        <v>0</v>
      </c>
      <c r="F251" s="219"/>
    </row>
    <row r="252" ht="17.25" customHeight="1" spans="1:6">
      <c r="A252" s="223" t="s">
        <v>1581</v>
      </c>
      <c r="B252" s="218"/>
      <c r="C252" s="218">
        <v>254</v>
      </c>
      <c r="D252" s="219"/>
      <c r="E252" s="218">
        <v>114</v>
      </c>
      <c r="F252" s="219">
        <f>C252/E252*100</f>
        <v>222.80701754386</v>
      </c>
    </row>
    <row r="253" ht="17.25" customHeight="1" spans="1:6">
      <c r="A253" s="223" t="s">
        <v>1582</v>
      </c>
      <c r="B253" s="218">
        <v>0</v>
      </c>
      <c r="C253" s="218">
        <v>0</v>
      </c>
      <c r="D253" s="219"/>
      <c r="E253" s="218">
        <v>0</v>
      </c>
      <c r="F253" s="219"/>
    </row>
    <row r="254" ht="17.25" customHeight="1" spans="1:6">
      <c r="A254" s="223" t="s">
        <v>1583</v>
      </c>
      <c r="B254" s="218"/>
      <c r="C254" s="218">
        <f>SUM(C255,C268)</f>
        <v>485290</v>
      </c>
      <c r="D254" s="219"/>
      <c r="E254" s="218">
        <f>SUM(E255,E268)</f>
        <v>39322</v>
      </c>
      <c r="F254" s="219">
        <f>C254/E254*100</f>
        <v>1234.14373633081</v>
      </c>
    </row>
    <row r="255" ht="17.25" customHeight="1" spans="1:6">
      <c r="A255" s="223" t="s">
        <v>1584</v>
      </c>
      <c r="B255" s="218"/>
      <c r="C255" s="218">
        <f>SUM(C256:C267)</f>
        <v>0</v>
      </c>
      <c r="D255" s="219"/>
      <c r="E255" s="218">
        <f>SUM(E256:E267)</f>
        <v>5287</v>
      </c>
      <c r="F255" s="219">
        <f>C255/E255*100</f>
        <v>0</v>
      </c>
    </row>
    <row r="256" ht="17.25" customHeight="1" spans="1:6">
      <c r="A256" s="223" t="s">
        <v>1585</v>
      </c>
      <c r="B256" s="218">
        <v>0</v>
      </c>
      <c r="C256" s="218">
        <v>0</v>
      </c>
      <c r="D256" s="219"/>
      <c r="E256" s="218">
        <v>0</v>
      </c>
      <c r="F256" s="219"/>
    </row>
    <row r="257" ht="17.25" customHeight="1" spans="1:6">
      <c r="A257" s="223" t="s">
        <v>1586</v>
      </c>
      <c r="B257" s="218">
        <v>0</v>
      </c>
      <c r="C257" s="218">
        <v>0</v>
      </c>
      <c r="D257" s="219"/>
      <c r="E257" s="218">
        <v>0</v>
      </c>
      <c r="F257" s="219"/>
    </row>
    <row r="258" ht="17.25" customHeight="1" spans="1:6">
      <c r="A258" s="223" t="s">
        <v>1587</v>
      </c>
      <c r="B258" s="218">
        <v>0</v>
      </c>
      <c r="C258" s="218">
        <v>0</v>
      </c>
      <c r="D258" s="219"/>
      <c r="E258" s="218">
        <v>0</v>
      </c>
      <c r="F258" s="219"/>
    </row>
    <row r="259" ht="17.25" customHeight="1" spans="1:6">
      <c r="A259" s="223" t="s">
        <v>1588</v>
      </c>
      <c r="B259" s="218">
        <v>0</v>
      </c>
      <c r="C259" s="218">
        <v>0</v>
      </c>
      <c r="D259" s="219"/>
      <c r="E259" s="218">
        <v>0</v>
      </c>
      <c r="F259" s="219"/>
    </row>
    <row r="260" ht="17.25" customHeight="1" spans="1:6">
      <c r="A260" s="223" t="s">
        <v>1589</v>
      </c>
      <c r="B260" s="218">
        <v>0</v>
      </c>
      <c r="C260" s="218">
        <v>0</v>
      </c>
      <c r="D260" s="219"/>
      <c r="E260" s="218">
        <v>0</v>
      </c>
      <c r="F260" s="219"/>
    </row>
    <row r="261" ht="17.25" customHeight="1" spans="1:6">
      <c r="A261" s="222" t="s">
        <v>1590</v>
      </c>
      <c r="B261" s="218">
        <v>0</v>
      </c>
      <c r="C261" s="218">
        <v>0</v>
      </c>
      <c r="D261" s="219"/>
      <c r="E261" s="218">
        <v>0</v>
      </c>
      <c r="F261" s="219"/>
    </row>
    <row r="262" ht="17.25" customHeight="1" spans="1:6">
      <c r="A262" s="223" t="s">
        <v>959</v>
      </c>
      <c r="B262" s="218"/>
      <c r="C262" s="218"/>
      <c r="D262" s="219"/>
      <c r="E262" s="218">
        <v>800</v>
      </c>
      <c r="F262" s="219"/>
    </row>
    <row r="263" ht="17.25" customHeight="1" spans="1:6">
      <c r="A263" s="223" t="s">
        <v>1004</v>
      </c>
      <c r="B263" s="218"/>
      <c r="C263" s="218"/>
      <c r="D263" s="219"/>
      <c r="E263" s="218">
        <v>400</v>
      </c>
      <c r="F263" s="219"/>
    </row>
    <row r="264" ht="17.25" customHeight="1" spans="1:6">
      <c r="A264" s="223" t="s">
        <v>862</v>
      </c>
      <c r="B264" s="218"/>
      <c r="C264" s="218"/>
      <c r="D264" s="219"/>
      <c r="E264" s="218">
        <v>2000</v>
      </c>
      <c r="F264" s="219"/>
    </row>
    <row r="265" ht="17.25" customHeight="1" spans="1:6">
      <c r="A265" s="223" t="s">
        <v>1591</v>
      </c>
      <c r="B265" s="218">
        <v>0</v>
      </c>
      <c r="C265" s="218">
        <v>0</v>
      </c>
      <c r="D265" s="219"/>
      <c r="E265" s="218">
        <v>0</v>
      </c>
      <c r="F265" s="219"/>
    </row>
    <row r="266" ht="17.25" customHeight="1" spans="1:6">
      <c r="A266" s="223" t="s">
        <v>1592</v>
      </c>
      <c r="B266" s="218">
        <v>0</v>
      </c>
      <c r="C266" s="218">
        <v>0</v>
      </c>
      <c r="D266" s="219"/>
      <c r="E266" s="218">
        <v>0</v>
      </c>
      <c r="F266" s="219"/>
    </row>
    <row r="267" ht="17.25" customHeight="1" spans="1:6">
      <c r="A267" s="223" t="s">
        <v>1593</v>
      </c>
      <c r="B267" s="218"/>
      <c r="C267" s="218"/>
      <c r="D267" s="219"/>
      <c r="E267" s="218">
        <v>2087</v>
      </c>
      <c r="F267" s="219"/>
    </row>
    <row r="268" ht="17.25" customHeight="1" spans="1:6">
      <c r="A268" s="224" t="s">
        <v>1359</v>
      </c>
      <c r="B268" s="218">
        <f>B247+B230+B213+B186+B182+B177+B134+B110+B52+B41+B29+B13+B5</f>
        <v>163023</v>
      </c>
      <c r="C268" s="218">
        <f>C247+C230+C213+C186+C182+C177+C134+C110+C52+C41+C29+C13+C5</f>
        <v>485290</v>
      </c>
      <c r="D268" s="219">
        <f>C268/B268*100</f>
        <v>297.681922182759</v>
      </c>
      <c r="E268" s="218">
        <f>E247+E230+E213+E186+E182+E177+E134+E110+E52+E41+E29+E13+E5</f>
        <v>34035</v>
      </c>
      <c r="F268" s="219">
        <f>C268/E268*100</f>
        <v>1425.85573674159</v>
      </c>
    </row>
  </sheetData>
  <sheetProtection password="CACC" sheet="1"/>
  <mergeCells count="1">
    <mergeCell ref="A2:F2"/>
  </mergeCells>
  <printOptions gridLines="1"/>
  <pageMargins left="0.75" right="0.75" top="1" bottom="1" header="0" footer="0"/>
  <pageSetup paperSize="1" orientation="portrait" horizontalDpi="600" verticalDpi="600"/>
  <headerFooter alignWithMargins="0">
    <oddHeader>&amp;C&amp;A</oddHeader>
    <oddFooter>&amp;CPage &amp;P</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7"/>
  <sheetViews>
    <sheetView showGridLines="0" showZeros="0" zoomScaleSheetLayoutView="60" workbookViewId="0">
      <selection activeCell="B16" sqref="B16"/>
    </sheetView>
  </sheetViews>
  <sheetFormatPr defaultColWidth="9.14285714285714" defaultRowHeight="14.25" outlineLevelCol="2"/>
  <cols>
    <col min="1" max="1" width="41.7142857142857" style="130" customWidth="1"/>
    <col min="2" max="2" width="31" style="130" customWidth="1"/>
    <col min="3" max="16384" width="9.14285714285714" style="130"/>
  </cols>
  <sheetData>
    <row r="1" spans="1:2">
      <c r="A1" s="195" t="s">
        <v>1594</v>
      </c>
    </row>
    <row r="2" ht="21" spans="1:2">
      <c r="A2" s="196" t="s">
        <v>1595</v>
      </c>
      <c r="B2" s="196"/>
    </row>
    <row r="3" spans="1:2">
      <c r="A3" s="197"/>
      <c r="B3" s="138" t="s">
        <v>53</v>
      </c>
    </row>
    <row r="4" spans="1:2">
      <c r="A4" s="198" t="s">
        <v>1596</v>
      </c>
      <c r="B4" s="199" t="s">
        <v>1229</v>
      </c>
    </row>
    <row r="5" s="105" customFormat="1" spans="1:2">
      <c r="A5" s="116" t="s">
        <v>1597</v>
      </c>
      <c r="B5" s="116">
        <v>0</v>
      </c>
    </row>
    <row r="6" s="105" customFormat="1" spans="1:2">
      <c r="A6" s="116" t="s">
        <v>1598</v>
      </c>
      <c r="B6" s="116">
        <v>0</v>
      </c>
    </row>
    <row r="7" s="105" customFormat="1" spans="1:2">
      <c r="A7" s="116" t="s">
        <v>1599</v>
      </c>
      <c r="B7" s="116">
        <v>0</v>
      </c>
    </row>
    <row r="8" s="105" customFormat="1" spans="1:2">
      <c r="A8" s="116" t="s">
        <v>1600</v>
      </c>
      <c r="B8" s="116">
        <v>0</v>
      </c>
    </row>
    <row r="9" s="105" customFormat="1" spans="1:2">
      <c r="A9" s="116" t="s">
        <v>1601</v>
      </c>
      <c r="B9" s="116">
        <v>0</v>
      </c>
    </row>
    <row r="10" s="105" customFormat="1" spans="1:2">
      <c r="A10" s="116" t="s">
        <v>1602</v>
      </c>
      <c r="B10" s="116">
        <v>0</v>
      </c>
    </row>
    <row r="11" s="105" customFormat="1" spans="1:2">
      <c r="A11" s="116" t="s">
        <v>1603</v>
      </c>
      <c r="B11" s="116">
        <v>0</v>
      </c>
    </row>
    <row r="12" s="105" customFormat="1" spans="1:2">
      <c r="A12" s="116" t="s">
        <v>1604</v>
      </c>
      <c r="B12" s="116">
        <v>0</v>
      </c>
    </row>
    <row r="13" s="105" customFormat="1" spans="1:2">
      <c r="A13" s="116" t="s">
        <v>1605</v>
      </c>
      <c r="B13" s="116">
        <v>0</v>
      </c>
    </row>
    <row r="14" s="105" customFormat="1" spans="1:2">
      <c r="A14" s="116" t="s">
        <v>1606</v>
      </c>
      <c r="B14" s="116">
        <v>0</v>
      </c>
    </row>
    <row r="15" s="105" customFormat="1" spans="1:2">
      <c r="A15" s="116" t="s">
        <v>1607</v>
      </c>
      <c r="B15" s="116">
        <v>0</v>
      </c>
    </row>
    <row r="16" s="105" customFormat="1" spans="1:2">
      <c r="A16" s="111" t="s">
        <v>123</v>
      </c>
      <c r="B16" s="116">
        <v>0</v>
      </c>
    </row>
    <row r="17" ht="39" customHeight="1" spans="1:3">
      <c r="A17" s="200" t="s">
        <v>1608</v>
      </c>
      <c r="B17" s="200"/>
      <c r="C17" s="201"/>
    </row>
  </sheetData>
  <sheetProtection password="CACC" sheet="1"/>
  <mergeCells count="2">
    <mergeCell ref="A2:B2"/>
    <mergeCell ref="A17:B17"/>
  </mergeCells>
  <pageMargins left="0.7" right="0.7" top="0.75" bottom="0.75" header="0.3" footer="0.3"/>
  <pageSetup paperSize="9" orientation="portrait" horizontalDpi="600" verticalDpi="6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421"/>
  <sheetViews>
    <sheetView showGridLines="0" zoomScaleSheetLayoutView="60" workbookViewId="0">
      <selection activeCell="G17" sqref="G17"/>
    </sheetView>
  </sheetViews>
  <sheetFormatPr defaultColWidth="9.14285714285714" defaultRowHeight="14.25"/>
  <cols>
    <col min="1" max="1" width="34.4285714285714" style="178"/>
    <col min="2" max="2" width="13.8571428571429" style="179"/>
    <col min="3" max="3" width="8.85714285714286" style="179"/>
    <col min="4" max="4" width="11.7142857142857" style="179" customWidth="1"/>
    <col min="5" max="5" width="10.7142857142857" style="179" customWidth="1"/>
    <col min="6" max="6" width="14.2857142857143" style="179" customWidth="1"/>
    <col min="7" max="32" width="9.14285714285714" style="179"/>
    <col min="33" max="16384" width="9.14285714285714" style="178"/>
  </cols>
  <sheetData>
    <row r="1" spans="1:256">
      <c r="A1" s="177" t="s">
        <v>29</v>
      </c>
    </row>
    <row r="2" ht="21" spans="1:256">
      <c r="A2" s="180" t="s">
        <v>1609</v>
      </c>
      <c r="B2" s="180"/>
      <c r="C2" s="180"/>
      <c r="D2" s="180"/>
      <c r="E2" s="180"/>
      <c r="F2" s="180"/>
    </row>
    <row r="3" spans="1:256">
      <c r="A3" s="158" t="s">
        <v>1610</v>
      </c>
      <c r="F3" s="181" t="s">
        <v>53</v>
      </c>
    </row>
    <row r="4" ht="27" spans="1:256">
      <c r="A4" s="160" t="s">
        <v>54</v>
      </c>
      <c r="B4" s="161" t="s">
        <v>55</v>
      </c>
      <c r="C4" s="161" t="s">
        <v>56</v>
      </c>
      <c r="D4" s="144" t="s">
        <v>57</v>
      </c>
      <c r="E4" s="144" t="s">
        <v>58</v>
      </c>
      <c r="F4" s="144" t="s">
        <v>59</v>
      </c>
    </row>
    <row r="5" spans="1:256">
      <c r="A5" s="182" t="s">
        <v>1611</v>
      </c>
      <c r="B5" s="164">
        <v>27</v>
      </c>
      <c r="C5" s="164">
        <v>343</v>
      </c>
      <c r="D5" s="165">
        <f>C5/B5*100</f>
        <v>1270.37037037037</v>
      </c>
      <c r="E5" s="166">
        <v>265</v>
      </c>
      <c r="F5" s="165">
        <f>C5/E5*100</f>
        <v>129.433962264151</v>
      </c>
      <c r="G5" s="183"/>
      <c r="H5" s="183"/>
      <c r="I5" s="183"/>
      <c r="J5" s="183"/>
      <c r="K5" s="183"/>
      <c r="L5" s="183"/>
      <c r="M5" s="183"/>
      <c r="N5" s="183"/>
      <c r="O5" s="183"/>
      <c r="P5" s="183"/>
      <c r="Q5" s="183"/>
      <c r="R5" s="183"/>
      <c r="S5" s="183"/>
      <c r="T5" s="183"/>
      <c r="U5" s="183"/>
      <c r="V5" s="183"/>
      <c r="W5" s="183"/>
      <c r="X5" s="183"/>
      <c r="Y5" s="183"/>
      <c r="Z5" s="183"/>
      <c r="AA5" s="183"/>
      <c r="AB5" s="183"/>
      <c r="AC5" s="183"/>
      <c r="AD5" s="183"/>
      <c r="AE5" s="183"/>
      <c r="AF5" s="183"/>
      <c r="AG5" s="184"/>
      <c r="AH5" s="184"/>
      <c r="AI5" s="184"/>
      <c r="AJ5" s="184"/>
      <c r="AK5" s="184"/>
      <c r="AL5" s="184"/>
      <c r="AM5" s="184"/>
      <c r="AN5" s="184"/>
      <c r="AO5" s="184"/>
      <c r="AP5" s="184"/>
      <c r="AQ5" s="184"/>
      <c r="AR5" s="184"/>
      <c r="AS5" s="184"/>
      <c r="AT5" s="184"/>
      <c r="AU5" s="184"/>
      <c r="AV5" s="184"/>
      <c r="AW5" s="184"/>
      <c r="AX5" s="184"/>
      <c r="AY5" s="184"/>
      <c r="AZ5" s="184"/>
      <c r="BA5" s="184"/>
      <c r="BB5" s="184"/>
      <c r="BC5" s="184"/>
      <c r="BD5" s="184"/>
      <c r="BE5" s="184"/>
      <c r="BF5" s="184"/>
      <c r="BG5" s="184"/>
      <c r="BH5" s="184"/>
      <c r="BI5" s="184"/>
      <c r="BJ5" s="184"/>
      <c r="BK5" s="184"/>
      <c r="BL5" s="184"/>
      <c r="BM5" s="184"/>
      <c r="BN5" s="184"/>
      <c r="BO5" s="184"/>
      <c r="BP5" s="184"/>
      <c r="BQ5" s="184"/>
      <c r="BR5" s="184"/>
      <c r="BS5" s="184"/>
      <c r="BT5" s="184"/>
      <c r="BU5" s="184"/>
      <c r="BV5" s="184"/>
      <c r="BW5" s="184"/>
      <c r="BX5" s="184"/>
      <c r="BY5" s="184"/>
      <c r="BZ5" s="184"/>
      <c r="CA5" s="184"/>
      <c r="CB5" s="184"/>
      <c r="CC5" s="184"/>
      <c r="CD5" s="184"/>
      <c r="CE5" s="184"/>
      <c r="CF5" s="184"/>
      <c r="CG5" s="184"/>
      <c r="CH5" s="184"/>
      <c r="CI5" s="184"/>
      <c r="CJ5" s="184"/>
      <c r="CK5" s="184"/>
      <c r="CL5" s="184"/>
      <c r="CM5" s="184"/>
      <c r="CN5" s="184"/>
      <c r="CO5" s="184"/>
      <c r="CP5" s="184"/>
      <c r="CQ5" s="184"/>
      <c r="CR5" s="184"/>
      <c r="CS5" s="184"/>
      <c r="CT5" s="184"/>
      <c r="CU5" s="184"/>
      <c r="CV5" s="184"/>
      <c r="CW5" s="184"/>
      <c r="CX5" s="184"/>
      <c r="CY5" s="184"/>
      <c r="CZ5" s="184"/>
      <c r="DA5" s="184"/>
      <c r="DB5" s="184"/>
      <c r="DC5" s="184"/>
      <c r="DD5" s="184"/>
      <c r="DE5" s="184"/>
      <c r="DF5" s="184"/>
      <c r="DG5" s="184"/>
      <c r="DH5" s="184"/>
      <c r="DI5" s="184"/>
      <c r="DJ5" s="184"/>
      <c r="DK5" s="184"/>
      <c r="DL5" s="184"/>
      <c r="DM5" s="184"/>
      <c r="DN5" s="184"/>
      <c r="DO5" s="184"/>
      <c r="DP5" s="184"/>
      <c r="DQ5" s="184"/>
      <c r="DR5" s="184"/>
      <c r="DS5" s="184"/>
      <c r="DT5" s="184"/>
      <c r="DU5" s="184"/>
      <c r="DV5" s="184"/>
      <c r="DW5" s="184"/>
      <c r="DX5" s="184"/>
      <c r="DY5" s="184"/>
      <c r="DZ5" s="184"/>
      <c r="EA5" s="184"/>
      <c r="EB5" s="184"/>
      <c r="EC5" s="184"/>
      <c r="ED5" s="184"/>
      <c r="EE5" s="184"/>
      <c r="EF5" s="184"/>
      <c r="EG5" s="184"/>
      <c r="EH5" s="184"/>
      <c r="EI5" s="184"/>
      <c r="EJ5" s="184"/>
      <c r="EK5" s="184"/>
      <c r="EL5" s="184"/>
      <c r="EM5" s="184"/>
      <c r="EN5" s="184"/>
      <c r="EO5" s="184"/>
      <c r="EP5" s="184"/>
      <c r="EQ5" s="184"/>
      <c r="ER5" s="184"/>
      <c r="ES5" s="184"/>
      <c r="ET5" s="184"/>
      <c r="EU5" s="184"/>
      <c r="EV5" s="184"/>
      <c r="EW5" s="184"/>
      <c r="EX5" s="184"/>
      <c r="EY5" s="184"/>
      <c r="EZ5" s="184"/>
      <c r="FA5" s="184"/>
      <c r="FB5" s="184"/>
      <c r="FC5" s="184"/>
      <c r="FD5" s="184"/>
      <c r="FE5" s="184"/>
      <c r="FF5" s="184"/>
      <c r="FG5" s="184"/>
      <c r="FH5" s="184"/>
      <c r="FI5" s="184"/>
      <c r="FJ5" s="184"/>
      <c r="FK5" s="184"/>
      <c r="FL5" s="184"/>
      <c r="FM5" s="184"/>
      <c r="FN5" s="184"/>
      <c r="FO5" s="184"/>
      <c r="FP5" s="184"/>
      <c r="FQ5" s="184"/>
      <c r="FR5" s="184"/>
      <c r="FS5" s="184"/>
      <c r="FT5" s="184"/>
      <c r="FU5" s="184"/>
      <c r="FV5" s="184"/>
      <c r="FW5" s="184"/>
      <c r="FX5" s="184"/>
      <c r="FY5" s="184"/>
      <c r="FZ5" s="184"/>
      <c r="GA5" s="184"/>
      <c r="GB5" s="184"/>
      <c r="GC5" s="184"/>
      <c r="GD5" s="184"/>
      <c r="GE5" s="184"/>
      <c r="GF5" s="184"/>
      <c r="GG5" s="184"/>
      <c r="GH5" s="184"/>
      <c r="GI5" s="184"/>
      <c r="GJ5" s="184"/>
      <c r="GK5" s="184"/>
      <c r="GL5" s="184"/>
      <c r="GM5" s="184"/>
      <c r="GN5" s="184"/>
      <c r="GO5" s="184"/>
      <c r="GP5" s="184"/>
      <c r="GQ5" s="184"/>
      <c r="GR5" s="184"/>
      <c r="GS5" s="184"/>
      <c r="GT5" s="184"/>
      <c r="GU5" s="184"/>
      <c r="GV5" s="184"/>
      <c r="GW5" s="184"/>
      <c r="GX5" s="184"/>
      <c r="GY5" s="184"/>
      <c r="GZ5" s="184"/>
      <c r="HA5" s="184"/>
      <c r="HB5" s="184"/>
      <c r="HC5" s="184"/>
      <c r="HD5" s="184"/>
      <c r="HE5" s="184"/>
      <c r="HF5" s="184"/>
      <c r="HG5" s="184"/>
      <c r="HH5" s="184"/>
      <c r="HI5" s="184"/>
      <c r="HJ5" s="184"/>
      <c r="HK5" s="184"/>
      <c r="HL5" s="184"/>
      <c r="HM5" s="184"/>
      <c r="HN5" s="184"/>
      <c r="HO5" s="184"/>
      <c r="HP5" s="184"/>
      <c r="HQ5" s="184"/>
      <c r="HR5" s="184"/>
      <c r="HS5" s="184"/>
      <c r="HT5" s="184"/>
      <c r="HU5" s="184"/>
      <c r="HV5" s="184"/>
      <c r="HW5" s="184"/>
      <c r="HX5" s="184"/>
      <c r="HY5" s="184"/>
      <c r="HZ5" s="184"/>
      <c r="IA5" s="184"/>
      <c r="IB5" s="184"/>
      <c r="IC5" s="184"/>
      <c r="ID5" s="184"/>
      <c r="IE5" s="184"/>
      <c r="IF5" s="184"/>
      <c r="IG5" s="184"/>
      <c r="IH5" s="184"/>
      <c r="II5" s="184"/>
      <c r="IJ5" s="184"/>
      <c r="IK5" s="184"/>
      <c r="IL5" s="184"/>
      <c r="IM5" s="184"/>
      <c r="IN5" s="184"/>
      <c r="IO5" s="184"/>
      <c r="IP5" s="184"/>
      <c r="IQ5" s="184"/>
      <c r="IR5" s="184"/>
      <c r="IS5" s="184"/>
      <c r="IT5" s="184"/>
      <c r="IU5" s="184"/>
      <c r="IV5" s="184"/>
    </row>
    <row r="6" spans="1:256">
      <c r="A6" s="185" t="s">
        <v>1612</v>
      </c>
      <c r="B6" s="164">
        <v>70</v>
      </c>
      <c r="C6" s="164">
        <v>71</v>
      </c>
      <c r="D6" s="165">
        <f>C6/B6*100</f>
        <v>101.428571428571</v>
      </c>
      <c r="E6" s="166">
        <v>735</v>
      </c>
      <c r="F6" s="165">
        <f>C6/E6*100</f>
        <v>9.65986394557823</v>
      </c>
      <c r="G6" s="183"/>
      <c r="H6" s="183"/>
      <c r="I6" s="183"/>
      <c r="J6" s="183"/>
      <c r="K6" s="183"/>
      <c r="L6" s="183"/>
      <c r="M6" s="183"/>
      <c r="N6" s="183"/>
      <c r="O6" s="183"/>
      <c r="P6" s="183"/>
      <c r="Q6" s="183"/>
      <c r="R6" s="183"/>
      <c r="S6" s="183"/>
      <c r="T6" s="183"/>
      <c r="U6" s="183"/>
      <c r="V6" s="183"/>
      <c r="W6" s="183"/>
      <c r="X6" s="183"/>
      <c r="Y6" s="183"/>
      <c r="Z6" s="183"/>
      <c r="AA6" s="183"/>
      <c r="AB6" s="183"/>
      <c r="AC6" s="183"/>
      <c r="AD6" s="183"/>
      <c r="AE6" s="183"/>
      <c r="AF6" s="183"/>
      <c r="AG6" s="184"/>
      <c r="AH6" s="184"/>
      <c r="AI6" s="184"/>
      <c r="AJ6" s="184"/>
      <c r="AK6" s="184"/>
      <c r="AL6" s="184"/>
      <c r="AM6" s="184"/>
      <c r="AN6" s="184"/>
      <c r="AO6" s="184"/>
      <c r="AP6" s="184"/>
      <c r="AQ6" s="184"/>
      <c r="AR6" s="184"/>
      <c r="AS6" s="184"/>
      <c r="AT6" s="184"/>
      <c r="AU6" s="184"/>
      <c r="AV6" s="184"/>
      <c r="AW6" s="184"/>
      <c r="AX6" s="184"/>
      <c r="AY6" s="184"/>
      <c r="AZ6" s="184"/>
      <c r="BA6" s="184"/>
      <c r="BB6" s="184"/>
      <c r="BC6" s="184"/>
      <c r="BD6" s="184"/>
      <c r="BE6" s="184"/>
      <c r="BF6" s="184"/>
      <c r="BG6" s="184"/>
      <c r="BH6" s="184"/>
      <c r="BI6" s="184"/>
      <c r="BJ6" s="184"/>
      <c r="BK6" s="184"/>
      <c r="BL6" s="184"/>
      <c r="BM6" s="184"/>
      <c r="BN6" s="184"/>
      <c r="BO6" s="184"/>
      <c r="BP6" s="184"/>
      <c r="BQ6" s="184"/>
      <c r="BR6" s="184"/>
      <c r="BS6" s="184"/>
      <c r="BT6" s="184"/>
      <c r="BU6" s="184"/>
      <c r="BV6" s="184"/>
      <c r="BW6" s="184"/>
      <c r="BX6" s="184"/>
      <c r="BY6" s="184"/>
      <c r="BZ6" s="184"/>
      <c r="CA6" s="184"/>
      <c r="CB6" s="184"/>
      <c r="CC6" s="184"/>
      <c r="CD6" s="184"/>
      <c r="CE6" s="184"/>
      <c r="CF6" s="184"/>
      <c r="CG6" s="184"/>
      <c r="CH6" s="184"/>
      <c r="CI6" s="184"/>
      <c r="CJ6" s="184"/>
      <c r="CK6" s="184"/>
      <c r="CL6" s="184"/>
      <c r="CM6" s="184"/>
      <c r="CN6" s="184"/>
      <c r="CO6" s="184"/>
      <c r="CP6" s="184"/>
      <c r="CQ6" s="184"/>
      <c r="CR6" s="184"/>
      <c r="CS6" s="184"/>
      <c r="CT6" s="184"/>
      <c r="CU6" s="184"/>
      <c r="CV6" s="184"/>
      <c r="CW6" s="184"/>
      <c r="CX6" s="184"/>
      <c r="CY6" s="184"/>
      <c r="CZ6" s="184"/>
      <c r="DA6" s="184"/>
      <c r="DB6" s="184"/>
      <c r="DC6" s="184"/>
      <c r="DD6" s="184"/>
      <c r="DE6" s="184"/>
      <c r="DF6" s="184"/>
      <c r="DG6" s="184"/>
      <c r="DH6" s="184"/>
      <c r="DI6" s="184"/>
      <c r="DJ6" s="184"/>
      <c r="DK6" s="184"/>
      <c r="DL6" s="184"/>
      <c r="DM6" s="184"/>
      <c r="DN6" s="184"/>
      <c r="DO6" s="184"/>
      <c r="DP6" s="184"/>
      <c r="DQ6" s="184"/>
      <c r="DR6" s="184"/>
      <c r="DS6" s="184"/>
      <c r="DT6" s="184"/>
      <c r="DU6" s="184"/>
      <c r="DV6" s="184"/>
      <c r="DW6" s="184"/>
      <c r="DX6" s="184"/>
      <c r="DY6" s="184"/>
      <c r="DZ6" s="184"/>
      <c r="EA6" s="184"/>
      <c r="EB6" s="184"/>
      <c r="EC6" s="184"/>
      <c r="ED6" s="184"/>
      <c r="EE6" s="184"/>
      <c r="EF6" s="184"/>
      <c r="EG6" s="184"/>
      <c r="EH6" s="184"/>
      <c r="EI6" s="184"/>
      <c r="EJ6" s="184"/>
      <c r="EK6" s="184"/>
      <c r="EL6" s="184"/>
      <c r="EM6" s="184"/>
      <c r="EN6" s="184"/>
      <c r="EO6" s="184"/>
      <c r="EP6" s="184"/>
      <c r="EQ6" s="184"/>
      <c r="ER6" s="184"/>
      <c r="ES6" s="184"/>
      <c r="ET6" s="184"/>
      <c r="EU6" s="184"/>
      <c r="EV6" s="184"/>
      <c r="EW6" s="184"/>
      <c r="EX6" s="184"/>
      <c r="EY6" s="184"/>
      <c r="EZ6" s="184"/>
      <c r="FA6" s="184"/>
      <c r="FB6" s="184"/>
      <c r="FC6" s="184"/>
      <c r="FD6" s="184"/>
      <c r="FE6" s="184"/>
      <c r="FF6" s="184"/>
      <c r="FG6" s="184"/>
      <c r="FH6" s="184"/>
      <c r="FI6" s="184"/>
      <c r="FJ6" s="184"/>
      <c r="FK6" s="184"/>
      <c r="FL6" s="184"/>
      <c r="FM6" s="184"/>
      <c r="FN6" s="184"/>
      <c r="FO6" s="184"/>
      <c r="FP6" s="184"/>
      <c r="FQ6" s="184"/>
      <c r="FR6" s="184"/>
      <c r="FS6" s="184"/>
      <c r="FT6" s="184"/>
      <c r="FU6" s="184"/>
      <c r="FV6" s="184"/>
      <c r="FW6" s="184"/>
      <c r="FX6" s="184"/>
      <c r="FY6" s="184"/>
      <c r="FZ6" s="184"/>
      <c r="GA6" s="184"/>
      <c r="GB6" s="184"/>
      <c r="GC6" s="184"/>
      <c r="GD6" s="184"/>
      <c r="GE6" s="184"/>
      <c r="GF6" s="184"/>
      <c r="GG6" s="184"/>
      <c r="GH6" s="184"/>
      <c r="GI6" s="184"/>
      <c r="GJ6" s="184"/>
      <c r="GK6" s="184"/>
      <c r="GL6" s="184"/>
      <c r="GM6" s="184"/>
      <c r="GN6" s="184"/>
      <c r="GO6" s="184"/>
      <c r="GP6" s="184"/>
      <c r="GQ6" s="184"/>
      <c r="GR6" s="184"/>
      <c r="GS6" s="184"/>
      <c r="GT6" s="184"/>
      <c r="GU6" s="184"/>
      <c r="GV6" s="184"/>
      <c r="GW6" s="184"/>
      <c r="GX6" s="184"/>
      <c r="GY6" s="184"/>
      <c r="GZ6" s="184"/>
      <c r="HA6" s="184"/>
      <c r="HB6" s="184"/>
      <c r="HC6" s="184"/>
      <c r="HD6" s="184"/>
      <c r="HE6" s="184"/>
      <c r="HF6" s="184"/>
      <c r="HG6" s="184"/>
      <c r="HH6" s="184"/>
      <c r="HI6" s="184"/>
      <c r="HJ6" s="184"/>
      <c r="HK6" s="184"/>
      <c r="HL6" s="184"/>
      <c r="HM6" s="184"/>
      <c r="HN6" s="184"/>
      <c r="HO6" s="184"/>
      <c r="HP6" s="184"/>
      <c r="HQ6" s="184"/>
      <c r="HR6" s="184"/>
      <c r="HS6" s="184"/>
      <c r="HT6" s="184"/>
      <c r="HU6" s="184"/>
      <c r="HV6" s="184"/>
      <c r="HW6" s="184"/>
      <c r="HX6" s="184"/>
      <c r="HY6" s="184"/>
      <c r="HZ6" s="184"/>
      <c r="IA6" s="184"/>
      <c r="IB6" s="184"/>
      <c r="IC6" s="184"/>
      <c r="ID6" s="184"/>
      <c r="IE6" s="184"/>
      <c r="IF6" s="184"/>
      <c r="IG6" s="184"/>
      <c r="IH6" s="184"/>
      <c r="II6" s="184"/>
      <c r="IJ6" s="184"/>
      <c r="IK6" s="184"/>
      <c r="IL6" s="184"/>
      <c r="IM6" s="184"/>
      <c r="IN6" s="184"/>
      <c r="IO6" s="184"/>
      <c r="IP6" s="184"/>
      <c r="IQ6" s="184"/>
      <c r="IR6" s="184"/>
      <c r="IS6" s="184"/>
      <c r="IT6" s="184"/>
      <c r="IU6" s="184"/>
      <c r="IV6" s="184"/>
    </row>
    <row r="7" spans="1:256">
      <c r="A7" s="185" t="s">
        <v>1613</v>
      </c>
      <c r="B7" s="164"/>
      <c r="C7" s="164"/>
      <c r="D7" s="165"/>
      <c r="E7" s="166"/>
      <c r="F7" s="165"/>
      <c r="G7" s="183"/>
      <c r="H7" s="183"/>
      <c r="I7" s="183"/>
      <c r="J7" s="183"/>
      <c r="K7" s="183"/>
      <c r="L7" s="183"/>
      <c r="M7" s="183"/>
      <c r="N7" s="183"/>
      <c r="O7" s="183"/>
      <c r="P7" s="183"/>
      <c r="Q7" s="183"/>
      <c r="R7" s="183"/>
      <c r="S7" s="183"/>
      <c r="T7" s="183"/>
      <c r="U7" s="183"/>
      <c r="V7" s="183"/>
      <c r="W7" s="183"/>
      <c r="X7" s="183"/>
      <c r="Y7" s="183"/>
      <c r="Z7" s="183"/>
      <c r="AA7" s="183"/>
      <c r="AB7" s="183"/>
      <c r="AC7" s="183"/>
      <c r="AD7" s="183"/>
      <c r="AE7" s="183"/>
      <c r="AF7" s="183"/>
      <c r="AG7" s="184"/>
      <c r="AH7" s="184"/>
      <c r="AI7" s="184"/>
      <c r="AJ7" s="184"/>
      <c r="AK7" s="184"/>
      <c r="AL7" s="184"/>
      <c r="AM7" s="184"/>
      <c r="AN7" s="184"/>
      <c r="AO7" s="184"/>
      <c r="AP7" s="184"/>
      <c r="AQ7" s="184"/>
      <c r="AR7" s="184"/>
      <c r="AS7" s="184"/>
      <c r="AT7" s="184"/>
      <c r="AU7" s="184"/>
      <c r="AV7" s="184"/>
      <c r="AW7" s="184"/>
      <c r="AX7" s="184"/>
      <c r="AY7" s="184"/>
      <c r="AZ7" s="184"/>
      <c r="BA7" s="184"/>
      <c r="BB7" s="184"/>
      <c r="BC7" s="184"/>
      <c r="BD7" s="184"/>
      <c r="BE7" s="184"/>
      <c r="BF7" s="184"/>
      <c r="BG7" s="184"/>
      <c r="BH7" s="184"/>
      <c r="BI7" s="184"/>
      <c r="BJ7" s="184"/>
      <c r="BK7" s="184"/>
      <c r="BL7" s="184"/>
      <c r="BM7" s="184"/>
      <c r="BN7" s="184"/>
      <c r="BO7" s="184"/>
      <c r="BP7" s="184"/>
      <c r="BQ7" s="184"/>
      <c r="BR7" s="184"/>
      <c r="BS7" s="184"/>
      <c r="BT7" s="184"/>
      <c r="BU7" s="184"/>
      <c r="BV7" s="184"/>
      <c r="BW7" s="184"/>
      <c r="BX7" s="184"/>
      <c r="BY7" s="184"/>
      <c r="BZ7" s="184"/>
      <c r="CA7" s="184"/>
      <c r="CB7" s="184"/>
      <c r="CC7" s="184"/>
      <c r="CD7" s="184"/>
      <c r="CE7" s="184"/>
      <c r="CF7" s="184"/>
      <c r="CG7" s="184"/>
      <c r="CH7" s="184"/>
      <c r="CI7" s="184"/>
      <c r="CJ7" s="184"/>
      <c r="CK7" s="184"/>
      <c r="CL7" s="184"/>
      <c r="CM7" s="184"/>
      <c r="CN7" s="184"/>
      <c r="CO7" s="184"/>
      <c r="CP7" s="184"/>
      <c r="CQ7" s="184"/>
      <c r="CR7" s="184"/>
      <c r="CS7" s="184"/>
      <c r="CT7" s="184"/>
      <c r="CU7" s="184"/>
      <c r="CV7" s="184"/>
      <c r="CW7" s="184"/>
      <c r="CX7" s="184"/>
      <c r="CY7" s="184"/>
      <c r="CZ7" s="184"/>
      <c r="DA7" s="184"/>
      <c r="DB7" s="184"/>
      <c r="DC7" s="184"/>
      <c r="DD7" s="184"/>
      <c r="DE7" s="184"/>
      <c r="DF7" s="184"/>
      <c r="DG7" s="184"/>
      <c r="DH7" s="184"/>
      <c r="DI7" s="184"/>
      <c r="DJ7" s="184"/>
      <c r="DK7" s="184"/>
      <c r="DL7" s="184"/>
      <c r="DM7" s="184"/>
      <c r="DN7" s="184"/>
      <c r="DO7" s="184"/>
      <c r="DP7" s="184"/>
      <c r="DQ7" s="184"/>
      <c r="DR7" s="184"/>
      <c r="DS7" s="184"/>
      <c r="DT7" s="184"/>
      <c r="DU7" s="184"/>
      <c r="DV7" s="184"/>
      <c r="DW7" s="184"/>
      <c r="DX7" s="184"/>
      <c r="DY7" s="184"/>
      <c r="DZ7" s="184"/>
      <c r="EA7" s="184"/>
      <c r="EB7" s="184"/>
      <c r="EC7" s="184"/>
      <c r="ED7" s="184"/>
      <c r="EE7" s="184"/>
      <c r="EF7" s="184"/>
      <c r="EG7" s="184"/>
      <c r="EH7" s="184"/>
      <c r="EI7" s="184"/>
      <c r="EJ7" s="184"/>
      <c r="EK7" s="184"/>
      <c r="EL7" s="184"/>
      <c r="EM7" s="184"/>
      <c r="EN7" s="184"/>
      <c r="EO7" s="184"/>
      <c r="EP7" s="184"/>
      <c r="EQ7" s="184"/>
      <c r="ER7" s="184"/>
      <c r="ES7" s="184"/>
      <c r="ET7" s="184"/>
      <c r="EU7" s="184"/>
      <c r="EV7" s="184"/>
      <c r="EW7" s="184"/>
      <c r="EX7" s="184"/>
      <c r="EY7" s="184"/>
      <c r="EZ7" s="184"/>
      <c r="FA7" s="184"/>
      <c r="FB7" s="184"/>
      <c r="FC7" s="184"/>
      <c r="FD7" s="184"/>
      <c r="FE7" s="184"/>
      <c r="FF7" s="184"/>
      <c r="FG7" s="184"/>
      <c r="FH7" s="184"/>
      <c r="FI7" s="184"/>
      <c r="FJ7" s="184"/>
      <c r="FK7" s="184"/>
      <c r="FL7" s="184"/>
      <c r="FM7" s="184"/>
      <c r="FN7" s="184"/>
      <c r="FO7" s="184"/>
      <c r="FP7" s="184"/>
      <c r="FQ7" s="184"/>
      <c r="FR7" s="184"/>
      <c r="FS7" s="184"/>
      <c r="FT7" s="184"/>
      <c r="FU7" s="184"/>
      <c r="FV7" s="184"/>
      <c r="FW7" s="184"/>
      <c r="FX7" s="184"/>
      <c r="FY7" s="184"/>
      <c r="FZ7" s="184"/>
      <c r="GA7" s="184"/>
      <c r="GB7" s="184"/>
      <c r="GC7" s="184"/>
      <c r="GD7" s="184"/>
      <c r="GE7" s="184"/>
      <c r="GF7" s="184"/>
      <c r="GG7" s="184"/>
      <c r="GH7" s="184"/>
      <c r="GI7" s="184"/>
      <c r="GJ7" s="184"/>
      <c r="GK7" s="184"/>
      <c r="GL7" s="184"/>
      <c r="GM7" s="184"/>
      <c r="GN7" s="184"/>
      <c r="GO7" s="184"/>
      <c r="GP7" s="184"/>
      <c r="GQ7" s="184"/>
      <c r="GR7" s="184"/>
      <c r="GS7" s="184"/>
      <c r="GT7" s="184"/>
      <c r="GU7" s="184"/>
      <c r="GV7" s="184"/>
      <c r="GW7" s="184"/>
      <c r="GX7" s="184"/>
      <c r="GY7" s="184"/>
      <c r="GZ7" s="184"/>
      <c r="HA7" s="184"/>
      <c r="HB7" s="184"/>
      <c r="HC7" s="184"/>
      <c r="HD7" s="184"/>
      <c r="HE7" s="184"/>
      <c r="HF7" s="184"/>
      <c r="HG7" s="184"/>
      <c r="HH7" s="184"/>
      <c r="HI7" s="184"/>
      <c r="HJ7" s="184"/>
      <c r="HK7" s="184"/>
      <c r="HL7" s="184"/>
      <c r="HM7" s="184"/>
      <c r="HN7" s="184"/>
      <c r="HO7" s="184"/>
      <c r="HP7" s="184"/>
      <c r="HQ7" s="184"/>
      <c r="HR7" s="184"/>
      <c r="HS7" s="184"/>
      <c r="HT7" s="184"/>
      <c r="HU7" s="184"/>
      <c r="HV7" s="184"/>
      <c r="HW7" s="184"/>
      <c r="HX7" s="184"/>
      <c r="HY7" s="184"/>
      <c r="HZ7" s="184"/>
      <c r="IA7" s="184"/>
      <c r="IB7" s="184"/>
      <c r="IC7" s="184"/>
      <c r="ID7" s="184"/>
      <c r="IE7" s="184"/>
      <c r="IF7" s="184"/>
      <c r="IG7" s="184"/>
      <c r="IH7" s="184"/>
      <c r="II7" s="184"/>
      <c r="IJ7" s="184"/>
      <c r="IK7" s="184"/>
      <c r="IL7" s="184"/>
      <c r="IM7" s="184"/>
      <c r="IN7" s="184"/>
      <c r="IO7" s="184"/>
      <c r="IP7" s="184"/>
      <c r="IQ7" s="184"/>
      <c r="IR7" s="184"/>
      <c r="IS7" s="184"/>
      <c r="IT7" s="184"/>
      <c r="IU7" s="184"/>
      <c r="IV7" s="184"/>
    </row>
    <row r="8" spans="1:256">
      <c r="A8" s="185" t="s">
        <v>1614</v>
      </c>
      <c r="B8" s="164">
        <v>0</v>
      </c>
      <c r="C8" s="164"/>
      <c r="D8" s="165"/>
      <c r="E8" s="166"/>
      <c r="F8" s="165"/>
      <c r="G8" s="183"/>
      <c r="H8" s="183"/>
      <c r="I8" s="183"/>
      <c r="J8" s="183"/>
      <c r="K8" s="183"/>
      <c r="L8" s="183"/>
      <c r="M8" s="183"/>
      <c r="N8" s="183"/>
      <c r="O8" s="183"/>
      <c r="P8" s="183"/>
      <c r="Q8" s="183"/>
      <c r="R8" s="183"/>
      <c r="S8" s="183"/>
      <c r="T8" s="183"/>
      <c r="U8" s="183"/>
      <c r="V8" s="183"/>
      <c r="W8" s="183"/>
      <c r="X8" s="183"/>
      <c r="Y8" s="183"/>
      <c r="Z8" s="183"/>
      <c r="AA8" s="183"/>
      <c r="AB8" s="183"/>
      <c r="AC8" s="183"/>
      <c r="AD8" s="183"/>
      <c r="AE8" s="183"/>
      <c r="AF8" s="183"/>
      <c r="AG8" s="184"/>
      <c r="AH8" s="184"/>
      <c r="AI8" s="184"/>
      <c r="AJ8" s="184"/>
      <c r="AK8" s="184"/>
      <c r="AL8" s="184"/>
      <c r="AM8" s="184"/>
      <c r="AN8" s="184"/>
      <c r="AO8" s="184"/>
      <c r="AP8" s="184"/>
      <c r="AQ8" s="184"/>
      <c r="AR8" s="184"/>
      <c r="AS8" s="184"/>
      <c r="AT8" s="184"/>
      <c r="AU8" s="184"/>
      <c r="AV8" s="184"/>
      <c r="AW8" s="184"/>
      <c r="AX8" s="184"/>
      <c r="AY8" s="184"/>
      <c r="AZ8" s="184"/>
      <c r="BA8" s="184"/>
      <c r="BB8" s="184"/>
      <c r="BC8" s="184"/>
      <c r="BD8" s="184"/>
      <c r="BE8" s="184"/>
      <c r="BF8" s="184"/>
      <c r="BG8" s="184"/>
      <c r="BH8" s="184"/>
      <c r="BI8" s="184"/>
      <c r="BJ8" s="184"/>
      <c r="BK8" s="184"/>
      <c r="BL8" s="184"/>
      <c r="BM8" s="184"/>
      <c r="BN8" s="184"/>
      <c r="BO8" s="184"/>
      <c r="BP8" s="184"/>
      <c r="BQ8" s="184"/>
      <c r="BR8" s="184"/>
      <c r="BS8" s="184"/>
      <c r="BT8" s="184"/>
      <c r="BU8" s="184"/>
      <c r="BV8" s="184"/>
      <c r="BW8" s="184"/>
      <c r="BX8" s="184"/>
      <c r="BY8" s="184"/>
      <c r="BZ8" s="184"/>
      <c r="CA8" s="184"/>
      <c r="CB8" s="184"/>
      <c r="CC8" s="184"/>
      <c r="CD8" s="184"/>
      <c r="CE8" s="184"/>
      <c r="CF8" s="184"/>
      <c r="CG8" s="184"/>
      <c r="CH8" s="184"/>
      <c r="CI8" s="184"/>
      <c r="CJ8" s="184"/>
      <c r="CK8" s="184"/>
      <c r="CL8" s="184"/>
      <c r="CM8" s="184"/>
      <c r="CN8" s="184"/>
      <c r="CO8" s="184"/>
      <c r="CP8" s="184"/>
      <c r="CQ8" s="184"/>
      <c r="CR8" s="184"/>
      <c r="CS8" s="184"/>
      <c r="CT8" s="184"/>
      <c r="CU8" s="184"/>
      <c r="CV8" s="184"/>
      <c r="CW8" s="184"/>
      <c r="CX8" s="184"/>
      <c r="CY8" s="184"/>
      <c r="CZ8" s="184"/>
      <c r="DA8" s="184"/>
      <c r="DB8" s="184"/>
      <c r="DC8" s="184"/>
      <c r="DD8" s="184"/>
      <c r="DE8" s="184"/>
      <c r="DF8" s="184"/>
      <c r="DG8" s="184"/>
      <c r="DH8" s="184"/>
      <c r="DI8" s="184"/>
      <c r="DJ8" s="184"/>
      <c r="DK8" s="184"/>
      <c r="DL8" s="184"/>
      <c r="DM8" s="184"/>
      <c r="DN8" s="184"/>
      <c r="DO8" s="184"/>
      <c r="DP8" s="184"/>
      <c r="DQ8" s="184"/>
      <c r="DR8" s="184"/>
      <c r="DS8" s="184"/>
      <c r="DT8" s="184"/>
      <c r="DU8" s="184"/>
      <c r="DV8" s="184"/>
      <c r="DW8" s="184"/>
      <c r="DX8" s="184"/>
      <c r="DY8" s="184"/>
      <c r="DZ8" s="184"/>
      <c r="EA8" s="184"/>
      <c r="EB8" s="184"/>
      <c r="EC8" s="184"/>
      <c r="ED8" s="184"/>
      <c r="EE8" s="184"/>
      <c r="EF8" s="184"/>
      <c r="EG8" s="184"/>
      <c r="EH8" s="184"/>
      <c r="EI8" s="184"/>
      <c r="EJ8" s="184"/>
      <c r="EK8" s="184"/>
      <c r="EL8" s="184"/>
      <c r="EM8" s="184"/>
      <c r="EN8" s="184"/>
      <c r="EO8" s="184"/>
      <c r="EP8" s="184"/>
      <c r="EQ8" s="184"/>
      <c r="ER8" s="184"/>
      <c r="ES8" s="184"/>
      <c r="ET8" s="184"/>
      <c r="EU8" s="184"/>
      <c r="EV8" s="184"/>
      <c r="EW8" s="184"/>
      <c r="EX8" s="184"/>
      <c r="EY8" s="184"/>
      <c r="EZ8" s="184"/>
      <c r="FA8" s="184"/>
      <c r="FB8" s="184"/>
      <c r="FC8" s="184"/>
      <c r="FD8" s="184"/>
      <c r="FE8" s="184"/>
      <c r="FF8" s="184"/>
      <c r="FG8" s="184"/>
      <c r="FH8" s="184"/>
      <c r="FI8" s="184"/>
      <c r="FJ8" s="184"/>
      <c r="FK8" s="184"/>
      <c r="FL8" s="184"/>
      <c r="FM8" s="184"/>
      <c r="FN8" s="184"/>
      <c r="FO8" s="184"/>
      <c r="FP8" s="184"/>
      <c r="FQ8" s="184"/>
      <c r="FR8" s="184"/>
      <c r="FS8" s="184"/>
      <c r="FT8" s="184"/>
      <c r="FU8" s="184"/>
      <c r="FV8" s="184"/>
      <c r="FW8" s="184"/>
      <c r="FX8" s="184"/>
      <c r="FY8" s="184"/>
      <c r="FZ8" s="184"/>
      <c r="GA8" s="184"/>
      <c r="GB8" s="184"/>
      <c r="GC8" s="184"/>
      <c r="GD8" s="184"/>
      <c r="GE8" s="184"/>
      <c r="GF8" s="184"/>
      <c r="GG8" s="184"/>
      <c r="GH8" s="184"/>
      <c r="GI8" s="184"/>
      <c r="GJ8" s="184"/>
      <c r="GK8" s="184"/>
      <c r="GL8" s="184"/>
      <c r="GM8" s="184"/>
      <c r="GN8" s="184"/>
      <c r="GO8" s="184"/>
      <c r="GP8" s="184"/>
      <c r="GQ8" s="184"/>
      <c r="GR8" s="184"/>
      <c r="GS8" s="184"/>
      <c r="GT8" s="184"/>
      <c r="GU8" s="184"/>
      <c r="GV8" s="184"/>
      <c r="GW8" s="184"/>
      <c r="GX8" s="184"/>
      <c r="GY8" s="184"/>
      <c r="GZ8" s="184"/>
      <c r="HA8" s="184"/>
      <c r="HB8" s="184"/>
      <c r="HC8" s="184"/>
      <c r="HD8" s="184"/>
      <c r="HE8" s="184"/>
      <c r="HF8" s="184"/>
      <c r="HG8" s="184"/>
      <c r="HH8" s="184"/>
      <c r="HI8" s="184"/>
      <c r="HJ8" s="184"/>
      <c r="HK8" s="184"/>
      <c r="HL8" s="184"/>
      <c r="HM8" s="184"/>
      <c r="HN8" s="184"/>
      <c r="HO8" s="184"/>
      <c r="HP8" s="184"/>
      <c r="HQ8" s="184"/>
      <c r="HR8" s="184"/>
      <c r="HS8" s="184"/>
      <c r="HT8" s="184"/>
      <c r="HU8" s="184"/>
      <c r="HV8" s="184"/>
      <c r="HW8" s="184"/>
      <c r="HX8" s="184"/>
      <c r="HY8" s="184"/>
      <c r="HZ8" s="184"/>
      <c r="IA8" s="184"/>
      <c r="IB8" s="184"/>
      <c r="IC8" s="184"/>
      <c r="ID8" s="184"/>
      <c r="IE8" s="184"/>
      <c r="IF8" s="184"/>
      <c r="IG8" s="184"/>
      <c r="IH8" s="184"/>
      <c r="II8" s="184"/>
      <c r="IJ8" s="184"/>
      <c r="IK8" s="184"/>
      <c r="IL8" s="184"/>
      <c r="IM8" s="184"/>
      <c r="IN8" s="184"/>
      <c r="IO8" s="184"/>
      <c r="IP8" s="184"/>
      <c r="IQ8" s="184"/>
      <c r="IR8" s="184"/>
      <c r="IS8" s="184"/>
      <c r="IT8" s="184"/>
      <c r="IU8" s="184"/>
      <c r="IV8" s="184"/>
    </row>
    <row r="9" spans="1:256">
      <c r="A9" s="185" t="s">
        <v>1615</v>
      </c>
      <c r="B9" s="164">
        <v>46</v>
      </c>
      <c r="C9" s="164">
        <v>8</v>
      </c>
      <c r="D9" s="165">
        <f>C9/B9*100</f>
        <v>17.3913043478261</v>
      </c>
      <c r="E9" s="166">
        <v>44</v>
      </c>
      <c r="F9" s="165">
        <f>C9/E9*100</f>
        <v>18.1818181818182</v>
      </c>
      <c r="G9" s="186"/>
      <c r="H9" s="186"/>
      <c r="I9" s="186"/>
      <c r="J9" s="186"/>
      <c r="K9" s="186"/>
      <c r="L9" s="186"/>
      <c r="M9" s="186"/>
      <c r="N9" s="186"/>
      <c r="O9" s="186"/>
      <c r="P9" s="186"/>
      <c r="Q9" s="186"/>
      <c r="R9" s="186"/>
      <c r="S9" s="186"/>
      <c r="T9" s="186"/>
      <c r="U9" s="186"/>
      <c r="V9" s="186"/>
      <c r="W9" s="186"/>
      <c r="X9" s="186"/>
      <c r="Y9" s="186"/>
      <c r="Z9" s="186"/>
      <c r="AA9" s="186"/>
      <c r="AB9" s="186"/>
      <c r="AC9" s="186"/>
      <c r="AD9" s="186"/>
      <c r="AE9" s="186"/>
      <c r="AF9" s="186"/>
      <c r="AG9" s="187"/>
      <c r="AH9" s="187"/>
      <c r="AI9" s="187"/>
      <c r="AJ9" s="187"/>
      <c r="AK9" s="187"/>
      <c r="AL9" s="187"/>
      <c r="AM9" s="187"/>
      <c r="AN9" s="187"/>
      <c r="AO9" s="187"/>
      <c r="AP9" s="187"/>
      <c r="AQ9" s="187"/>
      <c r="AR9" s="187"/>
      <c r="AS9" s="187"/>
      <c r="AT9" s="187"/>
      <c r="AU9" s="187"/>
      <c r="AV9" s="187"/>
      <c r="AW9" s="187"/>
      <c r="AX9" s="187"/>
      <c r="AY9" s="187"/>
      <c r="AZ9" s="187"/>
      <c r="BA9" s="187"/>
      <c r="BB9" s="187"/>
      <c r="BC9" s="187"/>
      <c r="BD9" s="187"/>
      <c r="BE9" s="187"/>
      <c r="BF9" s="187"/>
      <c r="BG9" s="187"/>
      <c r="BH9" s="187"/>
      <c r="BI9" s="187"/>
      <c r="BJ9" s="187"/>
      <c r="BK9" s="187"/>
      <c r="BL9" s="187"/>
      <c r="BM9" s="187"/>
      <c r="BN9" s="187"/>
      <c r="BO9" s="187"/>
      <c r="BP9" s="187"/>
      <c r="BQ9" s="187"/>
      <c r="BR9" s="187"/>
      <c r="BS9" s="187"/>
      <c r="BT9" s="187"/>
      <c r="BU9" s="187"/>
      <c r="BV9" s="187"/>
      <c r="BW9" s="187"/>
      <c r="BX9" s="187"/>
      <c r="BY9" s="187"/>
      <c r="BZ9" s="187"/>
      <c r="CA9" s="187"/>
      <c r="CB9" s="187"/>
      <c r="CC9" s="187"/>
      <c r="CD9" s="187"/>
      <c r="CE9" s="187"/>
      <c r="CF9" s="187"/>
      <c r="CG9" s="187"/>
      <c r="CH9" s="187"/>
      <c r="CI9" s="187"/>
      <c r="CJ9" s="187"/>
      <c r="CK9" s="187"/>
      <c r="CL9" s="187"/>
      <c r="CM9" s="187"/>
      <c r="CN9" s="187"/>
      <c r="CO9" s="187"/>
      <c r="CP9" s="187"/>
      <c r="CQ9" s="187"/>
      <c r="CR9" s="187"/>
      <c r="CS9" s="187"/>
      <c r="CT9" s="187"/>
      <c r="CU9" s="187"/>
      <c r="CV9" s="187"/>
      <c r="CW9" s="187"/>
      <c r="CX9" s="187"/>
      <c r="CY9" s="187"/>
      <c r="CZ9" s="187"/>
      <c r="DA9" s="187"/>
      <c r="DB9" s="187"/>
      <c r="DC9" s="187"/>
      <c r="DD9" s="187"/>
      <c r="DE9" s="187"/>
      <c r="DF9" s="187"/>
      <c r="DG9" s="187"/>
      <c r="DH9" s="187"/>
      <c r="DI9" s="187"/>
      <c r="DJ9" s="187"/>
      <c r="DK9" s="187"/>
      <c r="DL9" s="187"/>
      <c r="DM9" s="187"/>
      <c r="DN9" s="187"/>
      <c r="DO9" s="187"/>
      <c r="DP9" s="187"/>
      <c r="DQ9" s="187"/>
      <c r="DR9" s="187"/>
      <c r="DS9" s="187"/>
      <c r="DT9" s="187"/>
      <c r="DU9" s="187"/>
      <c r="DV9" s="187"/>
      <c r="DW9" s="187"/>
      <c r="DX9" s="187"/>
      <c r="DY9" s="187"/>
      <c r="DZ9" s="187"/>
      <c r="EA9" s="187"/>
      <c r="EB9" s="187"/>
      <c r="EC9" s="187"/>
      <c r="ED9" s="187"/>
      <c r="EE9" s="187"/>
      <c r="EF9" s="187"/>
      <c r="EG9" s="187"/>
      <c r="EH9" s="187"/>
      <c r="EI9" s="187"/>
      <c r="EJ9" s="187"/>
      <c r="EK9" s="187"/>
      <c r="EL9" s="187"/>
      <c r="EM9" s="187"/>
      <c r="EN9" s="187"/>
      <c r="EO9" s="187"/>
      <c r="EP9" s="187"/>
      <c r="EQ9" s="187"/>
      <c r="ER9" s="187"/>
      <c r="ES9" s="187"/>
      <c r="ET9" s="187"/>
      <c r="EU9" s="187"/>
      <c r="EV9" s="187"/>
      <c r="EW9" s="187"/>
      <c r="EX9" s="187"/>
      <c r="EY9" s="187"/>
      <c r="EZ9" s="187"/>
      <c r="FA9" s="187"/>
      <c r="FB9" s="187"/>
      <c r="FC9" s="187"/>
      <c r="FD9" s="187"/>
      <c r="FE9" s="187"/>
      <c r="FF9" s="187"/>
      <c r="FG9" s="187"/>
      <c r="FH9" s="187"/>
      <c r="FI9" s="187"/>
      <c r="FJ9" s="187"/>
      <c r="FK9" s="187"/>
      <c r="FL9" s="187"/>
      <c r="FM9" s="187"/>
      <c r="FN9" s="187"/>
      <c r="FO9" s="187"/>
      <c r="FP9" s="187"/>
      <c r="FQ9" s="187"/>
      <c r="FR9" s="187"/>
      <c r="FS9" s="187"/>
      <c r="FT9" s="187"/>
      <c r="FU9" s="187"/>
      <c r="FV9" s="187"/>
      <c r="FW9" s="187"/>
      <c r="FX9" s="187"/>
      <c r="FY9" s="187"/>
      <c r="FZ9" s="187"/>
      <c r="GA9" s="187"/>
      <c r="GB9" s="187"/>
      <c r="GC9" s="187"/>
      <c r="GD9" s="187"/>
      <c r="GE9" s="187"/>
      <c r="GF9" s="187"/>
      <c r="GG9" s="187"/>
      <c r="GH9" s="187"/>
      <c r="GI9" s="187"/>
      <c r="GJ9" s="187"/>
      <c r="GK9" s="187"/>
      <c r="GL9" s="187"/>
      <c r="GM9" s="187"/>
      <c r="GN9" s="187"/>
      <c r="GO9" s="187"/>
      <c r="GP9" s="187"/>
      <c r="GQ9" s="187"/>
      <c r="GR9" s="187"/>
      <c r="GS9" s="187"/>
      <c r="GT9" s="187"/>
      <c r="GU9" s="187"/>
      <c r="GV9" s="187"/>
      <c r="GW9" s="187"/>
      <c r="GX9" s="187"/>
      <c r="GY9" s="187"/>
      <c r="GZ9" s="187"/>
      <c r="HA9" s="187"/>
      <c r="HB9" s="187"/>
      <c r="HC9" s="187"/>
      <c r="HD9" s="187"/>
      <c r="HE9" s="187"/>
      <c r="HF9" s="187"/>
      <c r="HG9" s="187"/>
      <c r="HH9" s="187"/>
      <c r="HI9" s="187"/>
      <c r="HJ9" s="187"/>
      <c r="HK9" s="187"/>
      <c r="HL9" s="187"/>
      <c r="HM9" s="187"/>
      <c r="HN9" s="187"/>
      <c r="HO9" s="187"/>
      <c r="HP9" s="187"/>
      <c r="HQ9" s="187"/>
      <c r="HR9" s="187"/>
      <c r="HS9" s="187"/>
      <c r="HT9" s="187"/>
      <c r="HU9" s="187"/>
      <c r="HV9" s="187"/>
      <c r="HW9" s="187"/>
      <c r="HX9" s="187"/>
      <c r="HY9" s="187"/>
      <c r="HZ9" s="187"/>
      <c r="IA9" s="187"/>
      <c r="IB9" s="187"/>
      <c r="IC9" s="187"/>
      <c r="ID9" s="187"/>
      <c r="IE9" s="187"/>
      <c r="IF9" s="187"/>
      <c r="IG9" s="187"/>
      <c r="IH9" s="187"/>
      <c r="II9" s="187"/>
      <c r="IJ9" s="187"/>
      <c r="IK9" s="187"/>
      <c r="IL9" s="187"/>
      <c r="IM9" s="187"/>
      <c r="IN9" s="187"/>
      <c r="IO9" s="187"/>
      <c r="IP9" s="187"/>
      <c r="IQ9" s="187"/>
      <c r="IR9" s="187"/>
      <c r="IS9" s="187"/>
      <c r="IT9" s="187"/>
      <c r="IU9" s="187"/>
      <c r="IV9" s="187"/>
    </row>
    <row r="10" spans="1:256">
      <c r="A10" s="167" t="s">
        <v>1338</v>
      </c>
      <c r="B10" s="168">
        <f>SUM(B5:B9)</f>
        <v>143</v>
      </c>
      <c r="C10" s="168">
        <f>SUM(C5:C9)</f>
        <v>422</v>
      </c>
      <c r="D10" s="170">
        <f>C10/B10*100</f>
        <v>295.104895104895</v>
      </c>
      <c r="E10" s="169">
        <f>SUM(E5:E9)</f>
        <v>1044</v>
      </c>
      <c r="F10" s="170">
        <f>C10/E10*100</f>
        <v>40.4214559386973</v>
      </c>
      <c r="G10" s="186"/>
      <c r="H10" s="186"/>
      <c r="I10" s="186"/>
      <c r="J10" s="186"/>
      <c r="K10" s="186"/>
      <c r="L10" s="186"/>
      <c r="M10" s="186"/>
      <c r="N10" s="186"/>
      <c r="O10" s="186"/>
      <c r="P10" s="186"/>
      <c r="Q10" s="186"/>
      <c r="R10" s="186"/>
      <c r="S10" s="186"/>
      <c r="T10" s="186"/>
      <c r="U10" s="186"/>
      <c r="V10" s="186"/>
      <c r="W10" s="186"/>
      <c r="X10" s="186"/>
      <c r="Y10" s="186"/>
      <c r="Z10" s="186"/>
      <c r="AA10" s="186"/>
      <c r="AB10" s="186"/>
      <c r="AC10" s="186"/>
      <c r="AD10" s="186"/>
      <c r="AE10" s="186"/>
      <c r="AF10" s="186"/>
      <c r="AG10" s="187"/>
      <c r="AH10" s="187"/>
      <c r="AI10" s="187"/>
      <c r="AJ10" s="187"/>
      <c r="AK10" s="187"/>
      <c r="AL10" s="187"/>
      <c r="AM10" s="187"/>
      <c r="AN10" s="187"/>
      <c r="AO10" s="187"/>
      <c r="AP10" s="187"/>
      <c r="AQ10" s="187"/>
      <c r="AR10" s="187"/>
      <c r="AS10" s="187"/>
      <c r="AT10" s="187"/>
      <c r="AU10" s="187"/>
      <c r="AV10" s="187"/>
      <c r="AW10" s="187"/>
      <c r="AX10" s="187"/>
      <c r="AY10" s="187"/>
      <c r="AZ10" s="187"/>
      <c r="BA10" s="187"/>
      <c r="BB10" s="187"/>
      <c r="BC10" s="187"/>
      <c r="BD10" s="187"/>
      <c r="BE10" s="187"/>
      <c r="BF10" s="187"/>
      <c r="BG10" s="187"/>
      <c r="BH10" s="187"/>
      <c r="BI10" s="187"/>
      <c r="BJ10" s="187"/>
      <c r="BK10" s="187"/>
      <c r="BL10" s="187"/>
      <c r="BM10" s="187"/>
      <c r="BN10" s="187"/>
      <c r="BO10" s="187"/>
      <c r="BP10" s="187"/>
      <c r="BQ10" s="187"/>
      <c r="BR10" s="187"/>
      <c r="BS10" s="187"/>
      <c r="BT10" s="187"/>
      <c r="BU10" s="187"/>
      <c r="BV10" s="187"/>
      <c r="BW10" s="187"/>
      <c r="BX10" s="187"/>
      <c r="BY10" s="187"/>
      <c r="BZ10" s="187"/>
      <c r="CA10" s="187"/>
      <c r="CB10" s="187"/>
      <c r="CC10" s="187"/>
      <c r="CD10" s="187"/>
      <c r="CE10" s="187"/>
      <c r="CF10" s="187"/>
      <c r="CG10" s="187"/>
      <c r="CH10" s="187"/>
      <c r="CI10" s="187"/>
      <c r="CJ10" s="187"/>
      <c r="CK10" s="187"/>
      <c r="CL10" s="187"/>
      <c r="CM10" s="187"/>
      <c r="CN10" s="187"/>
      <c r="CO10" s="187"/>
      <c r="CP10" s="187"/>
      <c r="CQ10" s="187"/>
      <c r="CR10" s="187"/>
      <c r="CS10" s="187"/>
      <c r="CT10" s="187"/>
      <c r="CU10" s="187"/>
      <c r="CV10" s="187"/>
      <c r="CW10" s="187"/>
      <c r="CX10" s="187"/>
      <c r="CY10" s="187"/>
      <c r="CZ10" s="187"/>
      <c r="DA10" s="187"/>
      <c r="DB10" s="187"/>
      <c r="DC10" s="187"/>
      <c r="DD10" s="187"/>
      <c r="DE10" s="187"/>
      <c r="DF10" s="187"/>
      <c r="DG10" s="187"/>
      <c r="DH10" s="187"/>
      <c r="DI10" s="187"/>
      <c r="DJ10" s="187"/>
      <c r="DK10" s="187"/>
      <c r="DL10" s="187"/>
      <c r="DM10" s="187"/>
      <c r="DN10" s="187"/>
      <c r="DO10" s="187"/>
      <c r="DP10" s="187"/>
      <c r="DQ10" s="187"/>
      <c r="DR10" s="187"/>
      <c r="DS10" s="187"/>
      <c r="DT10" s="187"/>
      <c r="DU10" s="187"/>
      <c r="DV10" s="187"/>
      <c r="DW10" s="187"/>
      <c r="DX10" s="187"/>
      <c r="DY10" s="187"/>
      <c r="DZ10" s="187"/>
      <c r="EA10" s="187"/>
      <c r="EB10" s="187"/>
      <c r="EC10" s="187"/>
      <c r="ED10" s="187"/>
      <c r="EE10" s="187"/>
      <c r="EF10" s="187"/>
      <c r="EG10" s="187"/>
      <c r="EH10" s="187"/>
      <c r="EI10" s="187"/>
      <c r="EJ10" s="187"/>
      <c r="EK10" s="187"/>
      <c r="EL10" s="187"/>
      <c r="EM10" s="187"/>
      <c r="EN10" s="187"/>
      <c r="EO10" s="187"/>
      <c r="EP10" s="187"/>
      <c r="EQ10" s="187"/>
      <c r="ER10" s="187"/>
      <c r="ES10" s="187"/>
      <c r="ET10" s="187"/>
      <c r="EU10" s="187"/>
      <c r="EV10" s="187"/>
      <c r="EW10" s="187"/>
      <c r="EX10" s="187"/>
      <c r="EY10" s="187"/>
      <c r="EZ10" s="187"/>
      <c r="FA10" s="187"/>
      <c r="FB10" s="187"/>
      <c r="FC10" s="187"/>
      <c r="FD10" s="187"/>
      <c r="FE10" s="187"/>
      <c r="FF10" s="187"/>
      <c r="FG10" s="187"/>
      <c r="FH10" s="187"/>
      <c r="FI10" s="187"/>
      <c r="FJ10" s="187"/>
      <c r="FK10" s="187"/>
      <c r="FL10" s="187"/>
      <c r="FM10" s="187"/>
      <c r="FN10" s="187"/>
      <c r="FO10" s="187"/>
      <c r="FP10" s="187"/>
      <c r="FQ10" s="187"/>
      <c r="FR10" s="187"/>
      <c r="FS10" s="187"/>
      <c r="FT10" s="187"/>
      <c r="FU10" s="187"/>
      <c r="FV10" s="187"/>
      <c r="FW10" s="187"/>
      <c r="FX10" s="187"/>
      <c r="FY10" s="187"/>
      <c r="FZ10" s="187"/>
      <c r="GA10" s="187"/>
      <c r="GB10" s="187"/>
      <c r="GC10" s="187"/>
      <c r="GD10" s="187"/>
      <c r="GE10" s="187"/>
      <c r="GF10" s="187"/>
      <c r="GG10" s="187"/>
      <c r="GH10" s="187"/>
      <c r="GI10" s="187"/>
      <c r="GJ10" s="187"/>
      <c r="GK10" s="187"/>
      <c r="GL10" s="187"/>
      <c r="GM10" s="187"/>
      <c r="GN10" s="187"/>
      <c r="GO10" s="187"/>
      <c r="GP10" s="187"/>
      <c r="GQ10" s="187"/>
      <c r="GR10" s="187"/>
      <c r="GS10" s="187"/>
      <c r="GT10" s="187"/>
      <c r="GU10" s="187"/>
      <c r="GV10" s="187"/>
      <c r="GW10" s="187"/>
      <c r="GX10" s="187"/>
      <c r="GY10" s="187"/>
      <c r="GZ10" s="187"/>
      <c r="HA10" s="187"/>
      <c r="HB10" s="187"/>
      <c r="HC10" s="187"/>
      <c r="HD10" s="187"/>
      <c r="HE10" s="187"/>
      <c r="HF10" s="187"/>
      <c r="HG10" s="187"/>
      <c r="HH10" s="187"/>
      <c r="HI10" s="187"/>
      <c r="HJ10" s="187"/>
      <c r="HK10" s="187"/>
      <c r="HL10" s="187"/>
      <c r="HM10" s="187"/>
      <c r="HN10" s="187"/>
      <c r="HO10" s="187"/>
      <c r="HP10" s="187"/>
      <c r="HQ10" s="187"/>
      <c r="HR10" s="187"/>
      <c r="HS10" s="187"/>
      <c r="HT10" s="187"/>
      <c r="HU10" s="187"/>
      <c r="HV10" s="187"/>
      <c r="HW10" s="187"/>
      <c r="HX10" s="187"/>
      <c r="HY10" s="187"/>
      <c r="HZ10" s="187"/>
      <c r="IA10" s="187"/>
      <c r="IB10" s="187"/>
      <c r="IC10" s="187"/>
      <c r="ID10" s="187"/>
      <c r="IE10" s="187"/>
      <c r="IF10" s="187"/>
      <c r="IG10" s="187"/>
      <c r="IH10" s="187"/>
      <c r="II10" s="187"/>
      <c r="IJ10" s="187"/>
      <c r="IK10" s="187"/>
      <c r="IL10" s="187"/>
      <c r="IM10" s="187"/>
      <c r="IN10" s="187"/>
      <c r="IO10" s="187"/>
      <c r="IP10" s="187"/>
      <c r="IQ10" s="187"/>
      <c r="IR10" s="187"/>
      <c r="IS10" s="187"/>
      <c r="IT10" s="187"/>
      <c r="IU10" s="187"/>
      <c r="IV10" s="187"/>
    </row>
    <row r="11" spans="1:256">
      <c r="A11" s="188" t="s">
        <v>1616</v>
      </c>
      <c r="B11" s="168"/>
      <c r="C11" s="168">
        <v>8</v>
      </c>
      <c r="D11" s="170"/>
      <c r="E11" s="166">
        <v>13</v>
      </c>
      <c r="F11" s="170">
        <f>C11/E11*100</f>
        <v>61.5384615384615</v>
      </c>
      <c r="G11" s="186"/>
      <c r="H11" s="186"/>
      <c r="I11" s="186"/>
      <c r="J11" s="186"/>
      <c r="K11" s="186"/>
      <c r="L11" s="186"/>
      <c r="M11" s="186"/>
      <c r="N11" s="186"/>
      <c r="O11" s="186"/>
      <c r="P11" s="186"/>
      <c r="Q11" s="186"/>
      <c r="R11" s="186"/>
      <c r="S11" s="186"/>
      <c r="T11" s="186"/>
      <c r="U11" s="186"/>
      <c r="V11" s="186"/>
      <c r="W11" s="186"/>
      <c r="X11" s="186"/>
      <c r="Y11" s="186"/>
      <c r="Z11" s="186"/>
      <c r="AA11" s="186"/>
      <c r="AB11" s="186"/>
      <c r="AC11" s="186"/>
      <c r="AD11" s="186"/>
      <c r="AE11" s="186"/>
      <c r="AF11" s="186"/>
      <c r="AG11" s="187"/>
      <c r="AH11" s="187"/>
      <c r="AI11" s="187"/>
      <c r="AJ11" s="187"/>
      <c r="AK11" s="187"/>
      <c r="AL11" s="187"/>
      <c r="AM11" s="187"/>
      <c r="AN11" s="187"/>
      <c r="AO11" s="187"/>
      <c r="AP11" s="187"/>
      <c r="AQ11" s="187"/>
      <c r="AR11" s="187"/>
      <c r="AS11" s="187"/>
      <c r="AT11" s="187"/>
      <c r="AU11" s="187"/>
      <c r="AV11" s="187"/>
      <c r="AW11" s="187"/>
      <c r="AX11" s="187"/>
      <c r="AY11" s="187"/>
      <c r="AZ11" s="187"/>
      <c r="BA11" s="187"/>
      <c r="BB11" s="187"/>
      <c r="BC11" s="187"/>
      <c r="BD11" s="187"/>
      <c r="BE11" s="187"/>
      <c r="BF11" s="187"/>
      <c r="BG11" s="187"/>
      <c r="BH11" s="187"/>
      <c r="BI11" s="187"/>
      <c r="BJ11" s="187"/>
      <c r="BK11" s="187"/>
      <c r="BL11" s="187"/>
      <c r="BM11" s="187"/>
      <c r="BN11" s="187"/>
      <c r="BO11" s="187"/>
      <c r="BP11" s="187"/>
      <c r="BQ11" s="187"/>
      <c r="BR11" s="187"/>
      <c r="BS11" s="187"/>
      <c r="BT11" s="187"/>
      <c r="BU11" s="187"/>
      <c r="BV11" s="187"/>
      <c r="BW11" s="187"/>
      <c r="BX11" s="187"/>
      <c r="BY11" s="187"/>
      <c r="BZ11" s="187"/>
      <c r="CA11" s="187"/>
      <c r="CB11" s="187"/>
      <c r="CC11" s="187"/>
      <c r="CD11" s="187"/>
      <c r="CE11" s="187"/>
      <c r="CF11" s="187"/>
      <c r="CG11" s="187"/>
      <c r="CH11" s="187"/>
      <c r="CI11" s="187"/>
      <c r="CJ11" s="187"/>
      <c r="CK11" s="187"/>
      <c r="CL11" s="187"/>
      <c r="CM11" s="187"/>
      <c r="CN11" s="187"/>
      <c r="CO11" s="187"/>
      <c r="CP11" s="187"/>
      <c r="CQ11" s="187"/>
      <c r="CR11" s="187"/>
      <c r="CS11" s="187"/>
      <c r="CT11" s="187"/>
      <c r="CU11" s="187"/>
      <c r="CV11" s="187"/>
      <c r="CW11" s="187"/>
      <c r="CX11" s="187"/>
      <c r="CY11" s="187"/>
      <c r="CZ11" s="187"/>
      <c r="DA11" s="187"/>
      <c r="DB11" s="187"/>
      <c r="DC11" s="187"/>
      <c r="DD11" s="187"/>
      <c r="DE11" s="187"/>
      <c r="DF11" s="187"/>
      <c r="DG11" s="187"/>
      <c r="DH11" s="187"/>
      <c r="DI11" s="187"/>
      <c r="DJ11" s="187"/>
      <c r="DK11" s="187"/>
      <c r="DL11" s="187"/>
      <c r="DM11" s="187"/>
      <c r="DN11" s="187"/>
      <c r="DO11" s="187"/>
      <c r="DP11" s="187"/>
      <c r="DQ11" s="187"/>
      <c r="DR11" s="187"/>
      <c r="DS11" s="187"/>
      <c r="DT11" s="187"/>
      <c r="DU11" s="187"/>
      <c r="DV11" s="187"/>
      <c r="DW11" s="187"/>
      <c r="DX11" s="187"/>
      <c r="DY11" s="187"/>
      <c r="DZ11" s="187"/>
      <c r="EA11" s="187"/>
      <c r="EB11" s="187"/>
      <c r="EC11" s="187"/>
      <c r="ED11" s="187"/>
      <c r="EE11" s="187"/>
      <c r="EF11" s="187"/>
      <c r="EG11" s="187"/>
      <c r="EH11" s="187"/>
      <c r="EI11" s="187"/>
      <c r="EJ11" s="187"/>
      <c r="EK11" s="187"/>
      <c r="EL11" s="187"/>
      <c r="EM11" s="187"/>
      <c r="EN11" s="187"/>
      <c r="EO11" s="187"/>
      <c r="EP11" s="187"/>
      <c r="EQ11" s="187"/>
      <c r="ER11" s="187"/>
      <c r="ES11" s="187"/>
      <c r="ET11" s="187"/>
      <c r="EU11" s="187"/>
      <c r="EV11" s="187"/>
      <c r="EW11" s="187"/>
      <c r="EX11" s="187"/>
      <c r="EY11" s="187"/>
      <c r="EZ11" s="187"/>
      <c r="FA11" s="187"/>
      <c r="FB11" s="187"/>
      <c r="FC11" s="187"/>
      <c r="FD11" s="187"/>
      <c r="FE11" s="187"/>
      <c r="FF11" s="187"/>
      <c r="FG11" s="187"/>
      <c r="FH11" s="187"/>
      <c r="FI11" s="187"/>
      <c r="FJ11" s="187"/>
      <c r="FK11" s="187"/>
      <c r="FL11" s="187"/>
      <c r="FM11" s="187"/>
      <c r="FN11" s="187"/>
      <c r="FO11" s="187"/>
      <c r="FP11" s="187"/>
      <c r="FQ11" s="187"/>
      <c r="FR11" s="187"/>
      <c r="FS11" s="187"/>
      <c r="FT11" s="187"/>
      <c r="FU11" s="187"/>
      <c r="FV11" s="187"/>
      <c r="FW11" s="187"/>
      <c r="FX11" s="187"/>
      <c r="FY11" s="187"/>
      <c r="FZ11" s="187"/>
      <c r="GA11" s="187"/>
      <c r="GB11" s="187"/>
      <c r="GC11" s="187"/>
      <c r="GD11" s="187"/>
      <c r="GE11" s="187"/>
      <c r="GF11" s="187"/>
      <c r="GG11" s="187"/>
      <c r="GH11" s="187"/>
      <c r="GI11" s="187"/>
      <c r="GJ11" s="187"/>
      <c r="GK11" s="187"/>
      <c r="GL11" s="187"/>
      <c r="GM11" s="187"/>
      <c r="GN11" s="187"/>
      <c r="GO11" s="187"/>
      <c r="GP11" s="187"/>
      <c r="GQ11" s="187"/>
      <c r="GR11" s="187"/>
      <c r="GS11" s="187"/>
      <c r="GT11" s="187"/>
      <c r="GU11" s="187"/>
      <c r="GV11" s="187"/>
      <c r="GW11" s="187"/>
      <c r="GX11" s="187"/>
      <c r="GY11" s="187"/>
      <c r="GZ11" s="187"/>
      <c r="HA11" s="187"/>
      <c r="HB11" s="187"/>
      <c r="HC11" s="187"/>
      <c r="HD11" s="187"/>
      <c r="HE11" s="187"/>
      <c r="HF11" s="187"/>
      <c r="HG11" s="187"/>
      <c r="HH11" s="187"/>
      <c r="HI11" s="187"/>
      <c r="HJ11" s="187"/>
      <c r="HK11" s="187"/>
      <c r="HL11" s="187"/>
      <c r="HM11" s="187"/>
      <c r="HN11" s="187"/>
      <c r="HO11" s="187"/>
      <c r="HP11" s="187"/>
      <c r="HQ11" s="187"/>
      <c r="HR11" s="187"/>
      <c r="HS11" s="187"/>
      <c r="HT11" s="187"/>
      <c r="HU11" s="187"/>
      <c r="HV11" s="187"/>
      <c r="HW11" s="187"/>
      <c r="HX11" s="187"/>
      <c r="HY11" s="187"/>
      <c r="HZ11" s="187"/>
      <c r="IA11" s="187"/>
      <c r="IB11" s="187"/>
      <c r="IC11" s="187"/>
      <c r="ID11" s="187"/>
      <c r="IE11" s="187"/>
      <c r="IF11" s="187"/>
      <c r="IG11" s="187"/>
      <c r="IH11" s="187"/>
      <c r="II11" s="187"/>
      <c r="IJ11" s="187"/>
      <c r="IK11" s="187"/>
      <c r="IL11" s="187"/>
      <c r="IM11" s="187"/>
      <c r="IN11" s="187"/>
      <c r="IO11" s="187"/>
      <c r="IP11" s="187"/>
      <c r="IQ11" s="187"/>
      <c r="IR11" s="187"/>
      <c r="IS11" s="187"/>
      <c r="IT11" s="187"/>
      <c r="IU11" s="187"/>
      <c r="IV11" s="187"/>
    </row>
    <row r="12" s="177" customFormat="1" spans="1:256">
      <c r="A12" s="188" t="s">
        <v>1617</v>
      </c>
      <c r="B12" s="164"/>
      <c r="C12" s="164">
        <v>1251</v>
      </c>
      <c r="D12" s="170"/>
      <c r="E12" s="166">
        <v>839</v>
      </c>
      <c r="F12" s="165">
        <f>C12/E12*100</f>
        <v>149.106078665077</v>
      </c>
      <c r="G12" s="189"/>
      <c r="H12" s="189"/>
      <c r="I12" s="189"/>
      <c r="J12" s="189"/>
      <c r="K12" s="189"/>
      <c r="L12" s="189"/>
      <c r="M12" s="189"/>
      <c r="N12" s="189"/>
      <c r="O12" s="189"/>
      <c r="P12" s="189"/>
      <c r="Q12" s="189"/>
      <c r="R12" s="189"/>
      <c r="S12" s="189"/>
      <c r="T12" s="189"/>
      <c r="U12" s="189"/>
      <c r="V12" s="189"/>
      <c r="W12" s="189"/>
      <c r="X12" s="189"/>
      <c r="Y12" s="189"/>
      <c r="Z12" s="189"/>
      <c r="AA12" s="189"/>
      <c r="AB12" s="189"/>
      <c r="AC12" s="189"/>
      <c r="AD12" s="189"/>
      <c r="AE12" s="189"/>
      <c r="AF12" s="189"/>
      <c r="AG12" s="189"/>
      <c r="AH12" s="189"/>
      <c r="AI12" s="189"/>
      <c r="AJ12" s="190"/>
      <c r="AK12" s="190"/>
      <c r="AL12" s="190"/>
      <c r="AM12" s="190"/>
      <c r="AN12" s="190"/>
      <c r="AO12" s="190"/>
      <c r="AP12" s="190"/>
      <c r="AQ12" s="190"/>
      <c r="AR12" s="190"/>
      <c r="AS12" s="190"/>
      <c r="AT12" s="190"/>
      <c r="AU12" s="190"/>
      <c r="AV12" s="190"/>
      <c r="AW12" s="190"/>
      <c r="AX12" s="190"/>
      <c r="AY12" s="190"/>
      <c r="AZ12" s="190"/>
      <c r="BA12" s="190"/>
      <c r="BB12" s="190"/>
      <c r="BC12" s="190"/>
      <c r="BD12" s="190"/>
      <c r="BE12" s="190"/>
      <c r="BF12" s="190"/>
      <c r="BG12" s="190"/>
      <c r="BH12" s="190"/>
      <c r="BI12" s="190"/>
      <c r="BJ12" s="190"/>
      <c r="BK12" s="190"/>
      <c r="BL12" s="190"/>
      <c r="BM12" s="190"/>
      <c r="BN12" s="190"/>
      <c r="BO12" s="190"/>
      <c r="BP12" s="190"/>
      <c r="BQ12" s="190"/>
      <c r="BR12" s="190"/>
      <c r="BS12" s="190"/>
      <c r="BT12" s="190"/>
      <c r="BU12" s="190"/>
      <c r="BV12" s="190"/>
      <c r="BW12" s="190"/>
      <c r="BX12" s="190"/>
      <c r="BY12" s="190"/>
      <c r="BZ12" s="190"/>
      <c r="CA12" s="190"/>
      <c r="CB12" s="190"/>
      <c r="CC12" s="190"/>
      <c r="CD12" s="190"/>
      <c r="CE12" s="190"/>
      <c r="CF12" s="190"/>
      <c r="CG12" s="190"/>
      <c r="CH12" s="190"/>
      <c r="CI12" s="190"/>
      <c r="CJ12" s="190"/>
      <c r="CK12" s="190"/>
      <c r="CL12" s="190"/>
      <c r="CM12" s="190"/>
      <c r="CN12" s="190"/>
      <c r="CO12" s="190"/>
      <c r="CP12" s="190"/>
      <c r="CQ12" s="190"/>
      <c r="CR12" s="190"/>
      <c r="CS12" s="190"/>
      <c r="CT12" s="190"/>
      <c r="CU12" s="190"/>
      <c r="CV12" s="190"/>
      <c r="CW12" s="190"/>
      <c r="CX12" s="190"/>
      <c r="CY12" s="190"/>
      <c r="CZ12" s="190"/>
      <c r="DA12" s="190"/>
      <c r="DB12" s="190"/>
      <c r="DC12" s="190"/>
      <c r="DD12" s="190"/>
      <c r="DE12" s="190"/>
      <c r="DF12" s="190"/>
      <c r="DG12" s="190"/>
      <c r="DH12" s="190"/>
      <c r="DI12" s="190"/>
      <c r="DJ12" s="190"/>
      <c r="DK12" s="190"/>
      <c r="DL12" s="190"/>
      <c r="DM12" s="190"/>
      <c r="DN12" s="190"/>
      <c r="DO12" s="190"/>
      <c r="DP12" s="190"/>
      <c r="DQ12" s="190"/>
      <c r="DR12" s="190"/>
      <c r="DS12" s="190"/>
      <c r="DT12" s="190"/>
      <c r="DU12" s="190"/>
      <c r="DV12" s="190"/>
      <c r="DW12" s="190"/>
      <c r="DX12" s="190"/>
      <c r="DY12" s="190"/>
      <c r="DZ12" s="190"/>
      <c r="EA12" s="190"/>
      <c r="EB12" s="190"/>
      <c r="EC12" s="190"/>
      <c r="ED12" s="190"/>
      <c r="EE12" s="190"/>
      <c r="EF12" s="190"/>
      <c r="EG12" s="190"/>
      <c r="EH12" s="190"/>
      <c r="EI12" s="190"/>
      <c r="EJ12" s="190"/>
      <c r="EK12" s="190"/>
      <c r="EL12" s="190"/>
      <c r="EM12" s="190"/>
      <c r="EN12" s="190"/>
      <c r="EO12" s="190"/>
      <c r="EP12" s="190"/>
      <c r="EQ12" s="190"/>
      <c r="ER12" s="190"/>
      <c r="ES12" s="190"/>
      <c r="ET12" s="190"/>
      <c r="EU12" s="190"/>
      <c r="EV12" s="190"/>
      <c r="EW12" s="190"/>
      <c r="EX12" s="190"/>
      <c r="EY12" s="190"/>
      <c r="EZ12" s="190"/>
      <c r="FA12" s="190"/>
      <c r="FB12" s="190"/>
      <c r="FC12" s="190"/>
      <c r="FD12" s="190"/>
      <c r="FE12" s="190"/>
      <c r="FF12" s="190"/>
      <c r="FG12" s="190"/>
      <c r="FH12" s="190"/>
      <c r="FI12" s="190"/>
      <c r="FJ12" s="190"/>
      <c r="FK12" s="190"/>
      <c r="FL12" s="190"/>
      <c r="FM12" s="190"/>
      <c r="FN12" s="190"/>
      <c r="FO12" s="190"/>
      <c r="FP12" s="190"/>
      <c r="FQ12" s="190"/>
      <c r="FR12" s="190"/>
      <c r="FS12" s="190"/>
      <c r="FT12" s="190"/>
      <c r="FU12" s="190"/>
      <c r="FV12" s="190"/>
      <c r="FW12" s="190"/>
      <c r="FX12" s="190"/>
      <c r="FY12" s="190"/>
      <c r="FZ12" s="190"/>
      <c r="GA12" s="190"/>
      <c r="GB12" s="190"/>
      <c r="GC12" s="190"/>
      <c r="GD12" s="190"/>
      <c r="GE12" s="190"/>
      <c r="GF12" s="190"/>
      <c r="GG12" s="190"/>
      <c r="GH12" s="190"/>
      <c r="GI12" s="190"/>
      <c r="GJ12" s="190"/>
      <c r="GK12" s="190"/>
      <c r="GL12" s="190"/>
      <c r="GM12" s="190"/>
      <c r="GN12" s="190"/>
      <c r="GO12" s="190"/>
      <c r="GP12" s="190"/>
      <c r="GQ12" s="190"/>
      <c r="GR12" s="190"/>
      <c r="GS12" s="190"/>
      <c r="GT12" s="190"/>
      <c r="GU12" s="190"/>
      <c r="GV12" s="190"/>
      <c r="GW12" s="190"/>
      <c r="GX12" s="190"/>
      <c r="GY12" s="190"/>
      <c r="GZ12" s="190"/>
      <c r="HA12" s="190"/>
      <c r="HB12" s="190"/>
      <c r="HC12" s="190"/>
      <c r="HD12" s="190"/>
      <c r="HE12" s="190"/>
      <c r="HF12" s="190"/>
      <c r="HG12" s="190"/>
      <c r="HH12" s="190"/>
      <c r="HI12" s="190"/>
      <c r="HJ12" s="190"/>
      <c r="HK12" s="190"/>
      <c r="HL12" s="190"/>
      <c r="HM12" s="190"/>
      <c r="HN12" s="190"/>
      <c r="HO12" s="190"/>
      <c r="HP12" s="190"/>
      <c r="HQ12" s="190"/>
      <c r="HR12" s="190"/>
      <c r="HS12" s="190"/>
      <c r="HT12" s="190"/>
      <c r="HU12" s="190"/>
      <c r="HV12" s="190"/>
      <c r="HW12" s="190"/>
      <c r="HX12" s="190"/>
      <c r="HY12" s="190"/>
      <c r="HZ12" s="190"/>
      <c r="IA12" s="190"/>
      <c r="IB12" s="190"/>
      <c r="IC12" s="190"/>
      <c r="ID12" s="190"/>
      <c r="IE12" s="190"/>
      <c r="IF12" s="190"/>
      <c r="IG12" s="190"/>
      <c r="IH12" s="190"/>
      <c r="II12" s="190"/>
      <c r="IJ12" s="190"/>
      <c r="IK12" s="190"/>
      <c r="IL12" s="190"/>
      <c r="IM12" s="190"/>
      <c r="IN12" s="190"/>
      <c r="IO12" s="190"/>
      <c r="IP12" s="190"/>
      <c r="IQ12" s="190"/>
      <c r="IR12" s="190"/>
      <c r="IS12" s="190"/>
      <c r="IT12" s="190"/>
      <c r="IU12" s="190"/>
      <c r="IV12" s="190"/>
    </row>
    <row r="13" spans="1:256">
      <c r="A13" s="167" t="s">
        <v>96</v>
      </c>
      <c r="B13" s="168">
        <f>SUM(B10:B12)</f>
        <v>143</v>
      </c>
      <c r="C13" s="168">
        <f>SUM(C10:C12)</f>
        <v>1681</v>
      </c>
      <c r="D13" s="170">
        <f>C13/B13*100</f>
        <v>1175.52447552448</v>
      </c>
      <c r="E13" s="169">
        <f>SUM(E10:E12)</f>
        <v>1896</v>
      </c>
      <c r="F13" s="170">
        <f>C13/E13*100</f>
        <v>88.6603375527426</v>
      </c>
      <c r="G13" s="174"/>
      <c r="H13" s="174"/>
      <c r="I13" s="174"/>
      <c r="J13" s="174"/>
      <c r="K13" s="174"/>
      <c r="L13" s="174"/>
      <c r="M13" s="174"/>
      <c r="N13" s="174"/>
      <c r="O13" s="174"/>
      <c r="P13" s="174"/>
      <c r="Q13" s="174"/>
      <c r="R13" s="174"/>
      <c r="S13" s="174"/>
      <c r="T13" s="174"/>
      <c r="U13" s="174"/>
      <c r="V13" s="174"/>
      <c r="W13" s="174"/>
      <c r="X13" s="174"/>
      <c r="Y13" s="174"/>
      <c r="Z13" s="174"/>
      <c r="AA13" s="174"/>
      <c r="AB13" s="174"/>
      <c r="AC13" s="174"/>
      <c r="AD13" s="174"/>
      <c r="AE13" s="174"/>
      <c r="AF13" s="174"/>
      <c r="AG13" s="175"/>
      <c r="AH13" s="175"/>
      <c r="AI13" s="175"/>
      <c r="AJ13" s="175"/>
      <c r="AK13" s="175"/>
      <c r="AL13" s="175"/>
      <c r="AM13" s="175"/>
      <c r="AN13" s="175"/>
      <c r="AO13" s="175"/>
      <c r="AP13" s="175"/>
      <c r="AQ13" s="175"/>
      <c r="AR13" s="175"/>
      <c r="AS13" s="175"/>
      <c r="AT13" s="175"/>
      <c r="AU13" s="175"/>
      <c r="AV13" s="175"/>
      <c r="AW13" s="175"/>
      <c r="AX13" s="175"/>
      <c r="AY13" s="175"/>
      <c r="AZ13" s="175"/>
      <c r="BA13" s="175"/>
      <c r="BB13" s="175"/>
      <c r="BC13" s="175"/>
      <c r="BD13" s="175"/>
      <c r="BE13" s="175"/>
      <c r="BF13" s="175"/>
      <c r="BG13" s="175"/>
      <c r="BH13" s="175"/>
      <c r="BI13" s="175"/>
      <c r="BJ13" s="175"/>
      <c r="BK13" s="175"/>
      <c r="BL13" s="175"/>
      <c r="BM13" s="175"/>
      <c r="BN13" s="175"/>
      <c r="BO13" s="175"/>
      <c r="BP13" s="175"/>
      <c r="BQ13" s="175"/>
      <c r="BR13" s="175"/>
      <c r="BS13" s="175"/>
      <c r="BT13" s="175"/>
      <c r="BU13" s="175"/>
      <c r="BV13" s="175"/>
      <c r="BW13" s="175"/>
      <c r="BX13" s="175"/>
      <c r="BY13" s="175"/>
      <c r="BZ13" s="175"/>
      <c r="CA13" s="175"/>
      <c r="CB13" s="175"/>
      <c r="CC13" s="175"/>
      <c r="CD13" s="175"/>
      <c r="CE13" s="175"/>
      <c r="CF13" s="175"/>
      <c r="CG13" s="175"/>
      <c r="CH13" s="175"/>
      <c r="CI13" s="175"/>
      <c r="CJ13" s="175"/>
      <c r="CK13" s="175"/>
      <c r="CL13" s="175"/>
      <c r="CM13" s="175"/>
      <c r="CN13" s="175"/>
      <c r="CO13" s="175"/>
      <c r="CP13" s="175"/>
      <c r="CQ13" s="175"/>
      <c r="CR13" s="175"/>
      <c r="CS13" s="175"/>
      <c r="CT13" s="175"/>
      <c r="CU13" s="175"/>
      <c r="CV13" s="175"/>
      <c r="CW13" s="175"/>
      <c r="CX13" s="175"/>
      <c r="CY13" s="175"/>
      <c r="CZ13" s="175"/>
      <c r="DA13" s="175"/>
      <c r="DB13" s="175"/>
      <c r="DC13" s="175"/>
      <c r="DD13" s="175"/>
      <c r="DE13" s="175"/>
      <c r="DF13" s="175"/>
      <c r="DG13" s="175"/>
      <c r="DH13" s="175"/>
      <c r="DI13" s="175"/>
      <c r="DJ13" s="175"/>
      <c r="DK13" s="175"/>
      <c r="DL13" s="175"/>
      <c r="DM13" s="175"/>
      <c r="DN13" s="175"/>
      <c r="DO13" s="175"/>
      <c r="DP13" s="175"/>
      <c r="DQ13" s="175"/>
      <c r="DR13" s="175"/>
      <c r="DS13" s="175"/>
      <c r="DT13" s="175"/>
      <c r="DU13" s="175"/>
      <c r="DV13" s="175"/>
      <c r="DW13" s="175"/>
      <c r="DX13" s="175"/>
      <c r="DY13" s="175"/>
      <c r="DZ13" s="175"/>
      <c r="EA13" s="175"/>
      <c r="EB13" s="175"/>
      <c r="EC13" s="175"/>
      <c r="ED13" s="175"/>
      <c r="EE13" s="175"/>
      <c r="EF13" s="175"/>
      <c r="EG13" s="175"/>
      <c r="EH13" s="175"/>
      <c r="EI13" s="175"/>
      <c r="EJ13" s="175"/>
      <c r="EK13" s="175"/>
      <c r="EL13" s="175"/>
      <c r="EM13" s="175"/>
      <c r="EN13" s="175"/>
      <c r="EO13" s="175"/>
      <c r="EP13" s="175"/>
      <c r="EQ13" s="175"/>
      <c r="ER13" s="175"/>
      <c r="ES13" s="175"/>
      <c r="ET13" s="175"/>
      <c r="EU13" s="175"/>
      <c r="EV13" s="175"/>
      <c r="EW13" s="175"/>
      <c r="EX13" s="175"/>
      <c r="EY13" s="175"/>
      <c r="EZ13" s="175"/>
      <c r="FA13" s="175"/>
      <c r="FB13" s="175"/>
      <c r="FC13" s="175"/>
      <c r="FD13" s="175"/>
      <c r="FE13" s="175"/>
      <c r="FF13" s="175"/>
      <c r="FG13" s="175"/>
      <c r="FH13" s="175"/>
      <c r="FI13" s="175"/>
      <c r="FJ13" s="175"/>
      <c r="FK13" s="175"/>
      <c r="FL13" s="175"/>
      <c r="FM13" s="175"/>
      <c r="FN13" s="175"/>
      <c r="FO13" s="175"/>
      <c r="FP13" s="175"/>
      <c r="FQ13" s="175"/>
      <c r="FR13" s="175"/>
      <c r="FS13" s="175"/>
      <c r="FT13" s="175"/>
      <c r="FU13" s="175"/>
      <c r="FV13" s="175"/>
      <c r="FW13" s="175"/>
      <c r="FX13" s="175"/>
      <c r="FY13" s="175"/>
      <c r="FZ13" s="175"/>
      <c r="GA13" s="175"/>
      <c r="GB13" s="175"/>
      <c r="GC13" s="175"/>
      <c r="GD13" s="175"/>
      <c r="GE13" s="175"/>
      <c r="GF13" s="175"/>
      <c r="GG13" s="175"/>
      <c r="GH13" s="175"/>
      <c r="GI13" s="175"/>
      <c r="GJ13" s="175"/>
      <c r="GK13" s="175"/>
      <c r="GL13" s="175"/>
      <c r="GM13" s="175"/>
      <c r="GN13" s="175"/>
      <c r="GO13" s="175"/>
      <c r="GP13" s="175"/>
      <c r="GQ13" s="175"/>
      <c r="GR13" s="175"/>
      <c r="GS13" s="175"/>
      <c r="GT13" s="175"/>
      <c r="GU13" s="175"/>
      <c r="GV13" s="175"/>
      <c r="GW13" s="175"/>
      <c r="GX13" s="175"/>
      <c r="GY13" s="175"/>
      <c r="GZ13" s="175"/>
      <c r="HA13" s="175"/>
      <c r="HB13" s="175"/>
      <c r="HC13" s="175"/>
      <c r="HD13" s="175"/>
      <c r="HE13" s="175"/>
      <c r="HF13" s="175"/>
      <c r="HG13" s="175"/>
      <c r="HH13" s="175"/>
      <c r="HI13" s="175"/>
      <c r="HJ13" s="175"/>
      <c r="HK13" s="175"/>
      <c r="HL13" s="175"/>
      <c r="HM13" s="175"/>
      <c r="HN13" s="175"/>
      <c r="HO13" s="175"/>
      <c r="HP13" s="175"/>
      <c r="HQ13" s="175"/>
      <c r="HR13" s="175"/>
      <c r="HS13" s="175"/>
      <c r="HT13" s="175"/>
      <c r="HU13" s="175"/>
      <c r="HV13" s="175"/>
      <c r="HW13" s="175"/>
      <c r="HX13" s="175"/>
      <c r="HY13" s="175"/>
      <c r="HZ13" s="175"/>
      <c r="IA13" s="175"/>
      <c r="IB13" s="175"/>
      <c r="IC13" s="175"/>
      <c r="ID13" s="175"/>
      <c r="IE13" s="175"/>
      <c r="IF13" s="175"/>
      <c r="IG13" s="175"/>
      <c r="IH13" s="175"/>
      <c r="II13" s="175"/>
      <c r="IJ13" s="175"/>
      <c r="IK13" s="175"/>
      <c r="IL13" s="175"/>
      <c r="IM13" s="175"/>
      <c r="IN13" s="175"/>
      <c r="IO13" s="175"/>
      <c r="IP13" s="175"/>
      <c r="IQ13" s="175"/>
      <c r="IR13" s="175"/>
      <c r="IS13" s="175"/>
      <c r="IT13" s="175"/>
      <c r="IU13" s="175"/>
      <c r="IV13" s="175"/>
    </row>
    <row r="14" spans="1:256">
      <c r="A14" s="191"/>
    </row>
    <row r="15" spans="1:256">
      <c r="A15" s="191"/>
    </row>
    <row r="16" spans="1:256">
      <c r="A16" s="192"/>
      <c r="B16" s="193"/>
      <c r="C16" s="193"/>
      <c r="D16" s="193"/>
      <c r="E16" s="193"/>
      <c r="F16" s="193"/>
      <c r="G16" s="193"/>
      <c r="H16" s="193"/>
      <c r="I16" s="193"/>
      <c r="J16" s="193"/>
      <c r="K16" s="193"/>
      <c r="L16" s="193"/>
      <c r="M16" s="193"/>
      <c r="N16" s="193"/>
      <c r="O16" s="193"/>
      <c r="P16" s="193"/>
      <c r="Q16" s="193"/>
      <c r="R16" s="193"/>
      <c r="S16" s="193"/>
      <c r="T16" s="193"/>
      <c r="U16" s="193"/>
      <c r="V16" s="193"/>
      <c r="W16" s="193"/>
      <c r="X16" s="193"/>
      <c r="Y16" s="193"/>
      <c r="Z16" s="193"/>
      <c r="AA16" s="193"/>
      <c r="AB16" s="193"/>
      <c r="AC16" s="193"/>
      <c r="AD16" s="193"/>
      <c r="AE16" s="193"/>
      <c r="AF16" s="193"/>
      <c r="AG16" s="194"/>
      <c r="AH16" s="194"/>
      <c r="AI16" s="194"/>
      <c r="AJ16" s="194"/>
      <c r="AK16" s="194"/>
      <c r="AL16" s="194"/>
      <c r="AM16" s="194"/>
      <c r="AN16" s="194"/>
      <c r="AO16" s="194"/>
      <c r="AP16" s="194"/>
      <c r="AQ16" s="194"/>
      <c r="AR16" s="194"/>
      <c r="AS16" s="194"/>
      <c r="AT16" s="194"/>
      <c r="AU16" s="194"/>
      <c r="AV16" s="194"/>
      <c r="AW16" s="194"/>
      <c r="AX16" s="194"/>
      <c r="AY16" s="194"/>
      <c r="AZ16" s="194"/>
      <c r="BA16" s="194"/>
      <c r="BB16" s="194"/>
      <c r="BC16" s="194"/>
      <c r="BD16" s="194"/>
      <c r="BE16" s="194"/>
      <c r="BF16" s="194"/>
      <c r="BG16" s="194"/>
      <c r="BH16" s="194"/>
      <c r="BI16" s="194"/>
      <c r="BJ16" s="194"/>
      <c r="BK16" s="194"/>
      <c r="BL16" s="194"/>
      <c r="BM16" s="194"/>
      <c r="BN16" s="194"/>
      <c r="BO16" s="194"/>
      <c r="BP16" s="194"/>
      <c r="BQ16" s="194"/>
      <c r="BR16" s="194"/>
      <c r="BS16" s="194"/>
      <c r="BT16" s="194"/>
      <c r="BU16" s="194"/>
      <c r="BV16" s="194"/>
      <c r="BW16" s="194"/>
      <c r="BX16" s="194"/>
      <c r="BY16" s="194"/>
      <c r="BZ16" s="194"/>
      <c r="CA16" s="194"/>
      <c r="CB16" s="194"/>
      <c r="CC16" s="194"/>
      <c r="CD16" s="194"/>
      <c r="CE16" s="194"/>
      <c r="CF16" s="194"/>
      <c r="CG16" s="194"/>
      <c r="CH16" s="194"/>
      <c r="CI16" s="194"/>
      <c r="CJ16" s="194"/>
      <c r="CK16" s="194"/>
      <c r="CL16" s="194"/>
      <c r="CM16" s="194"/>
      <c r="CN16" s="194"/>
      <c r="CO16" s="194"/>
      <c r="CP16" s="194"/>
      <c r="CQ16" s="194"/>
      <c r="CR16" s="194"/>
      <c r="CS16" s="194"/>
      <c r="CT16" s="194"/>
      <c r="CU16" s="194"/>
      <c r="CV16" s="194"/>
      <c r="CW16" s="194"/>
      <c r="CX16" s="194"/>
      <c r="CY16" s="194"/>
      <c r="CZ16" s="194"/>
      <c r="DA16" s="194"/>
      <c r="DB16" s="194"/>
      <c r="DC16" s="194"/>
      <c r="DD16" s="194"/>
      <c r="DE16" s="194"/>
      <c r="DF16" s="194"/>
      <c r="DG16" s="194"/>
      <c r="DH16" s="194"/>
      <c r="DI16" s="194"/>
      <c r="DJ16" s="194"/>
      <c r="DK16" s="194"/>
      <c r="DL16" s="194"/>
      <c r="DM16" s="194"/>
      <c r="DN16" s="194"/>
      <c r="DO16" s="194"/>
      <c r="DP16" s="194"/>
      <c r="DQ16" s="194"/>
      <c r="DR16" s="194"/>
      <c r="DS16" s="194"/>
      <c r="DT16" s="194"/>
      <c r="DU16" s="194"/>
      <c r="DV16" s="194"/>
      <c r="DW16" s="194"/>
      <c r="DX16" s="194"/>
      <c r="DY16" s="194"/>
      <c r="DZ16" s="194"/>
      <c r="EA16" s="194"/>
      <c r="EB16" s="194"/>
      <c r="EC16" s="194"/>
      <c r="ED16" s="194"/>
      <c r="EE16" s="194"/>
      <c r="EF16" s="194"/>
      <c r="EG16" s="194"/>
      <c r="EH16" s="194"/>
      <c r="EI16" s="194"/>
      <c r="EJ16" s="194"/>
      <c r="EK16" s="194"/>
      <c r="EL16" s="194"/>
      <c r="EM16" s="194"/>
      <c r="EN16" s="194"/>
      <c r="EO16" s="194"/>
      <c r="EP16" s="194"/>
      <c r="EQ16" s="194"/>
      <c r="ER16" s="194"/>
      <c r="ES16" s="194"/>
      <c r="ET16" s="194"/>
      <c r="EU16" s="194"/>
      <c r="EV16" s="194"/>
      <c r="EW16" s="194"/>
      <c r="EX16" s="194"/>
      <c r="EY16" s="194"/>
      <c r="EZ16" s="194"/>
      <c r="FA16" s="194"/>
      <c r="FB16" s="194"/>
      <c r="FC16" s="194"/>
      <c r="FD16" s="194"/>
      <c r="FE16" s="194"/>
      <c r="FF16" s="194"/>
      <c r="FG16" s="194"/>
      <c r="FH16" s="194"/>
      <c r="FI16" s="194"/>
      <c r="FJ16" s="194"/>
      <c r="FK16" s="194"/>
      <c r="FL16" s="194"/>
      <c r="FM16" s="194"/>
      <c r="FN16" s="194"/>
      <c r="FO16" s="194"/>
      <c r="FP16" s="194"/>
      <c r="FQ16" s="194"/>
      <c r="FR16" s="194"/>
      <c r="FS16" s="194"/>
      <c r="FT16" s="194"/>
      <c r="FU16" s="194"/>
      <c r="FV16" s="194"/>
      <c r="FW16" s="194"/>
      <c r="FX16" s="194"/>
      <c r="FY16" s="194"/>
      <c r="FZ16" s="194"/>
      <c r="GA16" s="194"/>
      <c r="GB16" s="194"/>
      <c r="GC16" s="194"/>
      <c r="GD16" s="194"/>
      <c r="GE16" s="194"/>
      <c r="GF16" s="194"/>
      <c r="GG16" s="194"/>
      <c r="GH16" s="194"/>
      <c r="GI16" s="194"/>
      <c r="GJ16" s="194"/>
      <c r="GK16" s="194"/>
      <c r="GL16" s="194"/>
      <c r="GM16" s="194"/>
      <c r="GN16" s="194"/>
      <c r="GO16" s="194"/>
      <c r="GP16" s="194"/>
      <c r="GQ16" s="194"/>
      <c r="GR16" s="194"/>
      <c r="GS16" s="194"/>
      <c r="GT16" s="194"/>
      <c r="GU16" s="194"/>
      <c r="GV16" s="194"/>
      <c r="GW16" s="194"/>
      <c r="GX16" s="194"/>
      <c r="GY16" s="194"/>
      <c r="GZ16" s="194"/>
      <c r="HA16" s="194"/>
      <c r="HB16" s="194"/>
      <c r="HC16" s="194"/>
      <c r="HD16" s="194"/>
      <c r="HE16" s="194"/>
      <c r="HF16" s="194"/>
      <c r="HG16" s="194"/>
      <c r="HH16" s="194"/>
      <c r="HI16" s="194"/>
      <c r="HJ16" s="194"/>
      <c r="HK16" s="194"/>
      <c r="HL16" s="194"/>
      <c r="HM16" s="194"/>
      <c r="HN16" s="194"/>
      <c r="HO16" s="194"/>
      <c r="HP16" s="194"/>
      <c r="HQ16" s="194"/>
      <c r="HR16" s="194"/>
      <c r="HS16" s="194"/>
      <c r="HT16" s="194"/>
      <c r="HU16" s="194"/>
      <c r="HV16" s="194"/>
      <c r="HW16" s="194"/>
      <c r="HX16" s="194"/>
      <c r="HY16" s="194"/>
      <c r="HZ16" s="194"/>
      <c r="IA16" s="194"/>
      <c r="IB16" s="194"/>
      <c r="IC16" s="194"/>
      <c r="ID16" s="194"/>
      <c r="IE16" s="194"/>
      <c r="IF16" s="194"/>
      <c r="IG16" s="194"/>
      <c r="IH16" s="194"/>
      <c r="II16" s="194"/>
      <c r="IJ16" s="194"/>
      <c r="IK16" s="194"/>
      <c r="IL16" s="194"/>
      <c r="IM16" s="194"/>
      <c r="IN16" s="194"/>
      <c r="IO16" s="194"/>
      <c r="IP16" s="194"/>
      <c r="IQ16" s="194"/>
      <c r="IR16" s="194"/>
      <c r="IS16" s="194"/>
      <c r="IT16" s="194"/>
      <c r="IU16" s="194"/>
      <c r="IV16" s="194"/>
    </row>
    <row r="17" spans="1:256">
      <c r="A17" s="191"/>
    </row>
    <row r="18" spans="1:256">
      <c r="A18" s="191"/>
    </row>
    <row r="19" spans="1:256">
      <c r="A19" s="191"/>
    </row>
    <row r="20" spans="1:256">
      <c r="A20" s="177"/>
    </row>
    <row r="21" spans="1:256">
      <c r="A21" s="177"/>
      <c r="HQ21" s="179"/>
      <c r="HR21" s="179"/>
      <c r="HS21" s="179"/>
      <c r="HT21" s="179"/>
      <c r="HU21" s="179"/>
      <c r="HV21" s="179"/>
      <c r="HW21" s="179"/>
      <c r="HX21" s="179"/>
      <c r="HY21" s="179"/>
      <c r="HZ21" s="179"/>
      <c r="IA21" s="179"/>
      <c r="IB21" s="179"/>
      <c r="IC21" s="179"/>
      <c r="ID21" s="179"/>
      <c r="IE21" s="179"/>
      <c r="IF21" s="179"/>
      <c r="IG21" s="179"/>
      <c r="IH21" s="179"/>
      <c r="II21" s="179"/>
      <c r="IJ21" s="179"/>
      <c r="IK21" s="179"/>
      <c r="IL21" s="179"/>
      <c r="IM21" s="179"/>
      <c r="IN21" s="179"/>
      <c r="IO21" s="179"/>
      <c r="IP21" s="179"/>
      <c r="IQ21" s="179"/>
      <c r="IR21" s="179"/>
      <c r="IS21" s="179"/>
      <c r="IT21" s="179"/>
      <c r="IU21" s="179"/>
      <c r="IV21" s="179"/>
    </row>
    <row r="22" spans="1:256">
      <c r="A22" s="177"/>
      <c r="HQ22" s="179"/>
      <c r="HR22" s="179"/>
      <c r="HS22" s="179"/>
      <c r="HT22" s="179"/>
      <c r="HU22" s="179"/>
      <c r="HV22" s="179"/>
      <c r="HW22" s="179"/>
      <c r="HX22" s="179"/>
      <c r="HY22" s="179"/>
      <c r="HZ22" s="179"/>
      <c r="IA22" s="179"/>
      <c r="IB22" s="179"/>
      <c r="IC22" s="179"/>
      <c r="ID22" s="179"/>
      <c r="IE22" s="179"/>
      <c r="IF22" s="179"/>
      <c r="IG22" s="179"/>
      <c r="IH22" s="179"/>
      <c r="II22" s="179"/>
      <c r="IJ22" s="179"/>
      <c r="IK22" s="179"/>
      <c r="IL22" s="179"/>
      <c r="IM22" s="179"/>
      <c r="IN22" s="179"/>
      <c r="IO22" s="179"/>
      <c r="IP22" s="179"/>
      <c r="IQ22" s="179"/>
      <c r="IR22" s="179"/>
      <c r="IS22" s="179"/>
      <c r="IT22" s="179"/>
      <c r="IU22" s="179"/>
      <c r="IV22" s="179"/>
    </row>
    <row r="23" spans="1:256">
      <c r="A23" s="177"/>
      <c r="HQ23" s="179"/>
      <c r="HR23" s="179"/>
      <c r="HS23" s="179"/>
      <c r="HT23" s="179"/>
      <c r="HU23" s="179"/>
      <c r="HV23" s="179"/>
      <c r="HW23" s="179"/>
      <c r="HX23" s="179"/>
      <c r="HY23" s="179"/>
      <c r="HZ23" s="179"/>
      <c r="IA23" s="179"/>
      <c r="IB23" s="179"/>
      <c r="IC23" s="179"/>
      <c r="ID23" s="179"/>
      <c r="IE23" s="179"/>
      <c r="IF23" s="179"/>
      <c r="IG23" s="179"/>
      <c r="IH23" s="179"/>
      <c r="II23" s="179"/>
      <c r="IJ23" s="179"/>
      <c r="IK23" s="179"/>
      <c r="IL23" s="179"/>
      <c r="IM23" s="179"/>
      <c r="IN23" s="179"/>
      <c r="IO23" s="179"/>
      <c r="IP23" s="179"/>
      <c r="IQ23" s="179"/>
      <c r="IR23" s="179"/>
      <c r="IS23" s="179"/>
      <c r="IT23" s="179"/>
      <c r="IU23" s="179"/>
      <c r="IV23" s="179"/>
    </row>
    <row r="24" spans="1:256">
      <c r="A24" s="177"/>
      <c r="HQ24" s="179"/>
      <c r="HR24" s="179"/>
      <c r="HS24" s="179"/>
      <c r="HT24" s="179"/>
      <c r="HU24" s="179"/>
      <c r="HV24" s="179"/>
      <c r="HW24" s="179"/>
      <c r="HX24" s="179"/>
      <c r="HY24" s="179"/>
      <c r="HZ24" s="179"/>
      <c r="IA24" s="179"/>
      <c r="IB24" s="179"/>
      <c r="IC24" s="179"/>
      <c r="ID24" s="179"/>
      <c r="IE24" s="179"/>
      <c r="IF24" s="179"/>
      <c r="IG24" s="179"/>
      <c r="IH24" s="179"/>
      <c r="II24" s="179"/>
      <c r="IJ24" s="179"/>
      <c r="IK24" s="179"/>
      <c r="IL24" s="179"/>
      <c r="IM24" s="179"/>
      <c r="IN24" s="179"/>
      <c r="IO24" s="179"/>
      <c r="IP24" s="179"/>
      <c r="IQ24" s="179"/>
      <c r="IR24" s="179"/>
      <c r="IS24" s="179"/>
      <c r="IT24" s="179"/>
      <c r="IU24" s="179"/>
      <c r="IV24" s="179"/>
    </row>
    <row r="25" spans="1:256">
      <c r="A25" s="177"/>
      <c r="HQ25" s="179"/>
      <c r="HR25" s="179"/>
      <c r="HS25" s="179"/>
      <c r="HT25" s="179"/>
      <c r="HU25" s="179"/>
      <c r="HV25" s="179"/>
      <c r="HW25" s="179"/>
      <c r="HX25" s="179"/>
      <c r="HY25" s="179"/>
      <c r="HZ25" s="179"/>
      <c r="IA25" s="179"/>
      <c r="IB25" s="179"/>
      <c r="IC25" s="179"/>
      <c r="ID25" s="179"/>
      <c r="IE25" s="179"/>
      <c r="IF25" s="179"/>
      <c r="IG25" s="179"/>
      <c r="IH25" s="179"/>
      <c r="II25" s="179"/>
      <c r="IJ25" s="179"/>
      <c r="IK25" s="179"/>
      <c r="IL25" s="179"/>
      <c r="IM25" s="179"/>
      <c r="IN25" s="179"/>
      <c r="IO25" s="179"/>
      <c r="IP25" s="179"/>
      <c r="IQ25" s="179"/>
      <c r="IR25" s="179"/>
      <c r="IS25" s="179"/>
      <c r="IT25" s="179"/>
      <c r="IU25" s="179"/>
      <c r="IV25" s="179"/>
    </row>
    <row r="26" spans="1:256">
      <c r="A26" s="177"/>
      <c r="HQ26" s="179"/>
      <c r="HR26" s="179"/>
      <c r="HS26" s="179"/>
      <c r="HT26" s="179"/>
      <c r="HU26" s="179"/>
      <c r="HV26" s="179"/>
      <c r="HW26" s="179"/>
      <c r="HX26" s="179"/>
      <c r="HY26" s="179"/>
      <c r="HZ26" s="179"/>
      <c r="IA26" s="179"/>
      <c r="IB26" s="179"/>
      <c r="IC26" s="179"/>
      <c r="ID26" s="179"/>
      <c r="IE26" s="179"/>
      <c r="IF26" s="179"/>
      <c r="IG26" s="179"/>
      <c r="IH26" s="179"/>
      <c r="II26" s="179"/>
      <c r="IJ26" s="179"/>
      <c r="IK26" s="179"/>
      <c r="IL26" s="179"/>
      <c r="IM26" s="179"/>
      <c r="IN26" s="179"/>
      <c r="IO26" s="179"/>
      <c r="IP26" s="179"/>
      <c r="IQ26" s="179"/>
      <c r="IR26" s="179"/>
      <c r="IS26" s="179"/>
      <c r="IT26" s="179"/>
      <c r="IU26" s="179"/>
      <c r="IV26" s="179"/>
    </row>
    <row r="27" spans="1:256">
      <c r="A27" s="177"/>
      <c r="HQ27" s="179"/>
      <c r="HR27" s="179"/>
      <c r="HS27" s="179"/>
      <c r="HT27" s="179"/>
      <c r="HU27" s="179"/>
      <c r="HV27" s="179"/>
      <c r="HW27" s="179"/>
      <c r="HX27" s="179"/>
      <c r="HY27" s="179"/>
      <c r="HZ27" s="179"/>
      <c r="IA27" s="179"/>
      <c r="IB27" s="179"/>
      <c r="IC27" s="179"/>
      <c r="ID27" s="179"/>
      <c r="IE27" s="179"/>
      <c r="IF27" s="179"/>
      <c r="IG27" s="179"/>
      <c r="IH27" s="179"/>
      <c r="II27" s="179"/>
      <c r="IJ27" s="179"/>
      <c r="IK27" s="179"/>
      <c r="IL27" s="179"/>
      <c r="IM27" s="179"/>
      <c r="IN27" s="179"/>
      <c r="IO27" s="179"/>
      <c r="IP27" s="179"/>
      <c r="IQ27" s="179"/>
      <c r="IR27" s="179"/>
      <c r="IS27" s="179"/>
      <c r="IT27" s="179"/>
      <c r="IU27" s="179"/>
      <c r="IV27" s="179"/>
    </row>
    <row r="28" spans="1:256">
      <c r="A28" s="177"/>
      <c r="HQ28" s="179"/>
      <c r="HR28" s="179"/>
      <c r="HS28" s="179"/>
      <c r="HT28" s="179"/>
      <c r="HU28" s="179"/>
      <c r="HV28" s="179"/>
      <c r="HW28" s="179"/>
      <c r="HX28" s="179"/>
      <c r="HY28" s="179"/>
      <c r="HZ28" s="179"/>
      <c r="IA28" s="179"/>
      <c r="IB28" s="179"/>
      <c r="IC28" s="179"/>
      <c r="ID28" s="179"/>
      <c r="IE28" s="179"/>
      <c r="IF28" s="179"/>
      <c r="IG28" s="179"/>
      <c r="IH28" s="179"/>
      <c r="II28" s="179"/>
      <c r="IJ28" s="179"/>
      <c r="IK28" s="179"/>
      <c r="IL28" s="179"/>
      <c r="IM28" s="179"/>
      <c r="IN28" s="179"/>
      <c r="IO28" s="179"/>
      <c r="IP28" s="179"/>
      <c r="IQ28" s="179"/>
      <c r="IR28" s="179"/>
      <c r="IS28" s="179"/>
      <c r="IT28" s="179"/>
      <c r="IU28" s="179"/>
      <c r="IV28" s="179"/>
    </row>
    <row r="29" spans="1:256">
      <c r="A29" s="177"/>
      <c r="HQ29" s="179"/>
      <c r="HR29" s="179"/>
      <c r="HS29" s="179"/>
      <c r="HT29" s="179"/>
      <c r="HU29" s="179"/>
      <c r="HV29" s="179"/>
      <c r="HW29" s="179"/>
      <c r="HX29" s="179"/>
      <c r="HY29" s="179"/>
      <c r="HZ29" s="179"/>
      <c r="IA29" s="179"/>
      <c r="IB29" s="179"/>
      <c r="IC29" s="179"/>
      <c r="ID29" s="179"/>
      <c r="IE29" s="179"/>
      <c r="IF29" s="179"/>
      <c r="IG29" s="179"/>
      <c r="IH29" s="179"/>
      <c r="II29" s="179"/>
      <c r="IJ29" s="179"/>
      <c r="IK29" s="179"/>
      <c r="IL29" s="179"/>
      <c r="IM29" s="179"/>
      <c r="IN29" s="179"/>
      <c r="IO29" s="179"/>
      <c r="IP29" s="179"/>
      <c r="IQ29" s="179"/>
      <c r="IR29" s="179"/>
      <c r="IS29" s="179"/>
      <c r="IT29" s="179"/>
      <c r="IU29" s="179"/>
      <c r="IV29" s="179"/>
    </row>
    <row r="30" spans="1:256">
      <c r="A30" s="177"/>
      <c r="HQ30" s="179"/>
      <c r="HR30" s="179"/>
      <c r="HS30" s="179"/>
      <c r="HT30" s="179"/>
      <c r="HU30" s="179"/>
      <c r="HV30" s="179"/>
      <c r="HW30" s="179"/>
      <c r="HX30" s="179"/>
      <c r="HY30" s="179"/>
      <c r="HZ30" s="179"/>
      <c r="IA30" s="179"/>
      <c r="IB30" s="179"/>
      <c r="IC30" s="179"/>
      <c r="ID30" s="179"/>
      <c r="IE30" s="179"/>
      <c r="IF30" s="179"/>
      <c r="IG30" s="179"/>
      <c r="IH30" s="179"/>
      <c r="II30" s="179"/>
      <c r="IJ30" s="179"/>
      <c r="IK30" s="179"/>
      <c r="IL30" s="179"/>
      <c r="IM30" s="179"/>
      <c r="IN30" s="179"/>
      <c r="IO30" s="179"/>
      <c r="IP30" s="179"/>
      <c r="IQ30" s="179"/>
      <c r="IR30" s="179"/>
      <c r="IS30" s="179"/>
      <c r="IT30" s="179"/>
      <c r="IU30" s="179"/>
      <c r="IV30" s="179"/>
    </row>
    <row r="31" spans="1:256">
      <c r="A31" s="177"/>
      <c r="HQ31" s="179"/>
      <c r="HR31" s="179"/>
      <c r="HS31" s="179"/>
      <c r="HT31" s="179"/>
      <c r="HU31" s="179"/>
      <c r="HV31" s="179"/>
      <c r="HW31" s="179"/>
      <c r="HX31" s="179"/>
      <c r="HY31" s="179"/>
      <c r="HZ31" s="179"/>
      <c r="IA31" s="179"/>
      <c r="IB31" s="179"/>
      <c r="IC31" s="179"/>
      <c r="ID31" s="179"/>
      <c r="IE31" s="179"/>
      <c r="IF31" s="179"/>
      <c r="IG31" s="179"/>
      <c r="IH31" s="179"/>
      <c r="II31" s="179"/>
      <c r="IJ31" s="179"/>
      <c r="IK31" s="179"/>
      <c r="IL31" s="179"/>
      <c r="IM31" s="179"/>
      <c r="IN31" s="179"/>
      <c r="IO31" s="179"/>
      <c r="IP31" s="179"/>
      <c r="IQ31" s="179"/>
      <c r="IR31" s="179"/>
      <c r="IS31" s="179"/>
      <c r="IT31" s="179"/>
      <c r="IU31" s="179"/>
      <c r="IV31" s="179"/>
    </row>
    <row r="32" spans="1:256">
      <c r="A32" s="177"/>
      <c r="HQ32" s="179"/>
      <c r="HR32" s="179"/>
      <c r="HS32" s="179"/>
      <c r="HT32" s="179"/>
      <c r="HU32" s="179"/>
      <c r="HV32" s="179"/>
      <c r="HW32" s="179"/>
      <c r="HX32" s="179"/>
      <c r="HY32" s="179"/>
      <c r="HZ32" s="179"/>
      <c r="IA32" s="179"/>
      <c r="IB32" s="179"/>
      <c r="IC32" s="179"/>
      <c r="ID32" s="179"/>
      <c r="IE32" s="179"/>
      <c r="IF32" s="179"/>
      <c r="IG32" s="179"/>
      <c r="IH32" s="179"/>
      <c r="II32" s="179"/>
      <c r="IJ32" s="179"/>
      <c r="IK32" s="179"/>
      <c r="IL32" s="179"/>
      <c r="IM32" s="179"/>
      <c r="IN32" s="179"/>
      <c r="IO32" s="179"/>
      <c r="IP32" s="179"/>
      <c r="IQ32" s="179"/>
      <c r="IR32" s="179"/>
      <c r="IS32" s="179"/>
      <c r="IT32" s="179"/>
      <c r="IU32" s="179"/>
      <c r="IV32" s="179"/>
    </row>
    <row r="33" spans="1:256">
      <c r="A33" s="177"/>
      <c r="HQ33" s="179"/>
      <c r="HR33" s="179"/>
      <c r="HS33" s="179"/>
      <c r="HT33" s="179"/>
      <c r="HU33" s="179"/>
      <c r="HV33" s="179"/>
      <c r="HW33" s="179"/>
      <c r="HX33" s="179"/>
      <c r="HY33" s="179"/>
      <c r="HZ33" s="179"/>
      <c r="IA33" s="179"/>
      <c r="IB33" s="179"/>
      <c r="IC33" s="179"/>
      <c r="ID33" s="179"/>
      <c r="IE33" s="179"/>
      <c r="IF33" s="179"/>
      <c r="IG33" s="179"/>
      <c r="IH33" s="179"/>
      <c r="II33" s="179"/>
      <c r="IJ33" s="179"/>
      <c r="IK33" s="179"/>
      <c r="IL33" s="179"/>
      <c r="IM33" s="179"/>
      <c r="IN33" s="179"/>
      <c r="IO33" s="179"/>
      <c r="IP33" s="179"/>
      <c r="IQ33" s="179"/>
      <c r="IR33" s="179"/>
      <c r="IS33" s="179"/>
      <c r="IT33" s="179"/>
      <c r="IU33" s="179"/>
      <c r="IV33" s="179"/>
    </row>
    <row r="34" spans="1:256">
      <c r="A34" s="177"/>
      <c r="HQ34" s="179"/>
      <c r="HR34" s="179"/>
      <c r="HS34" s="179"/>
      <c r="HT34" s="179"/>
      <c r="HU34" s="179"/>
      <c r="HV34" s="179"/>
      <c r="HW34" s="179"/>
      <c r="HX34" s="179"/>
      <c r="HY34" s="179"/>
      <c r="HZ34" s="179"/>
      <c r="IA34" s="179"/>
      <c r="IB34" s="179"/>
      <c r="IC34" s="179"/>
      <c r="ID34" s="179"/>
      <c r="IE34" s="179"/>
      <c r="IF34" s="179"/>
      <c r="IG34" s="179"/>
      <c r="IH34" s="179"/>
      <c r="II34" s="179"/>
      <c r="IJ34" s="179"/>
      <c r="IK34" s="179"/>
      <c r="IL34" s="179"/>
      <c r="IM34" s="179"/>
      <c r="IN34" s="179"/>
      <c r="IO34" s="179"/>
      <c r="IP34" s="179"/>
      <c r="IQ34" s="179"/>
      <c r="IR34" s="179"/>
      <c r="IS34" s="179"/>
      <c r="IT34" s="179"/>
      <c r="IU34" s="179"/>
      <c r="IV34" s="179"/>
    </row>
    <row r="35" spans="1:256">
      <c r="A35" s="177"/>
      <c r="HQ35" s="179"/>
      <c r="HR35" s="179"/>
      <c r="HS35" s="179"/>
      <c r="HT35" s="179"/>
      <c r="HU35" s="179"/>
      <c r="HV35" s="179"/>
      <c r="HW35" s="179"/>
      <c r="HX35" s="179"/>
      <c r="HY35" s="179"/>
      <c r="HZ35" s="179"/>
      <c r="IA35" s="179"/>
      <c r="IB35" s="179"/>
      <c r="IC35" s="179"/>
      <c r="ID35" s="179"/>
      <c r="IE35" s="179"/>
      <c r="IF35" s="179"/>
      <c r="IG35" s="179"/>
      <c r="IH35" s="179"/>
      <c r="II35" s="179"/>
      <c r="IJ35" s="179"/>
      <c r="IK35" s="179"/>
      <c r="IL35" s="179"/>
      <c r="IM35" s="179"/>
      <c r="IN35" s="179"/>
      <c r="IO35" s="179"/>
      <c r="IP35" s="179"/>
      <c r="IQ35" s="179"/>
      <c r="IR35" s="179"/>
      <c r="IS35" s="179"/>
      <c r="IT35" s="179"/>
      <c r="IU35" s="179"/>
      <c r="IV35" s="179"/>
    </row>
    <row r="36" spans="1:256">
      <c r="A36" s="177"/>
      <c r="HQ36" s="179"/>
      <c r="HR36" s="179"/>
      <c r="HS36" s="179"/>
      <c r="HT36" s="179"/>
      <c r="HU36" s="179"/>
      <c r="HV36" s="179"/>
      <c r="HW36" s="179"/>
      <c r="HX36" s="179"/>
      <c r="HY36" s="179"/>
      <c r="HZ36" s="179"/>
      <c r="IA36" s="179"/>
      <c r="IB36" s="179"/>
      <c r="IC36" s="179"/>
      <c r="ID36" s="179"/>
      <c r="IE36" s="179"/>
      <c r="IF36" s="179"/>
      <c r="IG36" s="179"/>
      <c r="IH36" s="179"/>
      <c r="II36" s="179"/>
      <c r="IJ36" s="179"/>
      <c r="IK36" s="179"/>
      <c r="IL36" s="179"/>
      <c r="IM36" s="179"/>
      <c r="IN36" s="179"/>
      <c r="IO36" s="179"/>
      <c r="IP36" s="179"/>
      <c r="IQ36" s="179"/>
      <c r="IR36" s="179"/>
      <c r="IS36" s="179"/>
      <c r="IT36" s="179"/>
      <c r="IU36" s="179"/>
      <c r="IV36" s="179"/>
    </row>
    <row r="37" spans="1:256">
      <c r="A37" s="177"/>
      <c r="HQ37" s="179"/>
      <c r="HR37" s="179"/>
      <c r="HS37" s="179"/>
      <c r="HT37" s="179"/>
      <c r="HU37" s="179"/>
      <c r="HV37" s="179"/>
      <c r="HW37" s="179"/>
      <c r="HX37" s="179"/>
      <c r="HY37" s="179"/>
      <c r="HZ37" s="179"/>
      <c r="IA37" s="179"/>
      <c r="IB37" s="179"/>
      <c r="IC37" s="179"/>
      <c r="ID37" s="179"/>
      <c r="IE37" s="179"/>
      <c r="IF37" s="179"/>
      <c r="IG37" s="179"/>
      <c r="IH37" s="179"/>
      <c r="II37" s="179"/>
      <c r="IJ37" s="179"/>
      <c r="IK37" s="179"/>
      <c r="IL37" s="179"/>
      <c r="IM37" s="179"/>
      <c r="IN37" s="179"/>
      <c r="IO37" s="179"/>
      <c r="IP37" s="179"/>
      <c r="IQ37" s="179"/>
      <c r="IR37" s="179"/>
      <c r="IS37" s="179"/>
      <c r="IT37" s="179"/>
      <c r="IU37" s="179"/>
      <c r="IV37" s="179"/>
    </row>
    <row r="38" spans="1:256">
      <c r="A38" s="177"/>
      <c r="HQ38" s="179"/>
      <c r="HR38" s="179"/>
      <c r="HS38" s="179"/>
      <c r="HT38" s="179"/>
      <c r="HU38" s="179"/>
      <c r="HV38" s="179"/>
      <c r="HW38" s="179"/>
      <c r="HX38" s="179"/>
      <c r="HY38" s="179"/>
      <c r="HZ38" s="179"/>
      <c r="IA38" s="179"/>
      <c r="IB38" s="179"/>
      <c r="IC38" s="179"/>
      <c r="ID38" s="179"/>
      <c r="IE38" s="179"/>
      <c r="IF38" s="179"/>
      <c r="IG38" s="179"/>
      <c r="IH38" s="179"/>
      <c r="II38" s="179"/>
      <c r="IJ38" s="179"/>
      <c r="IK38" s="179"/>
      <c r="IL38" s="179"/>
      <c r="IM38" s="179"/>
      <c r="IN38" s="179"/>
      <c r="IO38" s="179"/>
      <c r="IP38" s="179"/>
      <c r="IQ38" s="179"/>
      <c r="IR38" s="179"/>
      <c r="IS38" s="179"/>
      <c r="IT38" s="179"/>
      <c r="IU38" s="179"/>
      <c r="IV38" s="179"/>
    </row>
    <row r="39" spans="1:256">
      <c r="A39" s="177"/>
      <c r="HQ39" s="179"/>
      <c r="HR39" s="179"/>
      <c r="HS39" s="179"/>
      <c r="HT39" s="179"/>
      <c r="HU39" s="179"/>
      <c r="HV39" s="179"/>
      <c r="HW39" s="179"/>
      <c r="HX39" s="179"/>
      <c r="HY39" s="179"/>
      <c r="HZ39" s="179"/>
      <c r="IA39" s="179"/>
      <c r="IB39" s="179"/>
      <c r="IC39" s="179"/>
      <c r="ID39" s="179"/>
      <c r="IE39" s="179"/>
      <c r="IF39" s="179"/>
      <c r="IG39" s="179"/>
      <c r="IH39" s="179"/>
      <c r="II39" s="179"/>
      <c r="IJ39" s="179"/>
      <c r="IK39" s="179"/>
      <c r="IL39" s="179"/>
      <c r="IM39" s="179"/>
      <c r="IN39" s="179"/>
      <c r="IO39" s="179"/>
      <c r="IP39" s="179"/>
      <c r="IQ39" s="179"/>
      <c r="IR39" s="179"/>
      <c r="IS39" s="179"/>
      <c r="IT39" s="179"/>
      <c r="IU39" s="179"/>
      <c r="IV39" s="179"/>
    </row>
    <row r="40" spans="1:256">
      <c r="A40" s="177"/>
      <c r="HQ40" s="179"/>
      <c r="HR40" s="179"/>
      <c r="HS40" s="179"/>
      <c r="HT40" s="179"/>
      <c r="HU40" s="179"/>
      <c r="HV40" s="179"/>
      <c r="HW40" s="179"/>
      <c r="HX40" s="179"/>
      <c r="HY40" s="179"/>
      <c r="HZ40" s="179"/>
      <c r="IA40" s="179"/>
      <c r="IB40" s="179"/>
      <c r="IC40" s="179"/>
      <c r="ID40" s="179"/>
      <c r="IE40" s="179"/>
      <c r="IF40" s="179"/>
      <c r="IG40" s="179"/>
      <c r="IH40" s="179"/>
      <c r="II40" s="179"/>
      <c r="IJ40" s="179"/>
      <c r="IK40" s="179"/>
      <c r="IL40" s="179"/>
      <c r="IM40" s="179"/>
      <c r="IN40" s="179"/>
      <c r="IO40" s="179"/>
      <c r="IP40" s="179"/>
      <c r="IQ40" s="179"/>
      <c r="IR40" s="179"/>
      <c r="IS40" s="179"/>
      <c r="IT40" s="179"/>
      <c r="IU40" s="179"/>
      <c r="IV40" s="179"/>
    </row>
    <row r="41" spans="1:256">
      <c r="A41" s="177"/>
      <c r="HQ41" s="179"/>
      <c r="HR41" s="179"/>
      <c r="HS41" s="179"/>
      <c r="HT41" s="179"/>
      <c r="HU41" s="179"/>
      <c r="HV41" s="179"/>
      <c r="HW41" s="179"/>
      <c r="HX41" s="179"/>
      <c r="HY41" s="179"/>
      <c r="HZ41" s="179"/>
      <c r="IA41" s="179"/>
      <c r="IB41" s="179"/>
      <c r="IC41" s="179"/>
      <c r="ID41" s="179"/>
      <c r="IE41" s="179"/>
      <c r="IF41" s="179"/>
      <c r="IG41" s="179"/>
      <c r="IH41" s="179"/>
      <c r="II41" s="179"/>
      <c r="IJ41" s="179"/>
      <c r="IK41" s="179"/>
      <c r="IL41" s="179"/>
      <c r="IM41" s="179"/>
      <c r="IN41" s="179"/>
      <c r="IO41" s="179"/>
      <c r="IP41" s="179"/>
      <c r="IQ41" s="179"/>
      <c r="IR41" s="179"/>
      <c r="IS41" s="179"/>
      <c r="IT41" s="179"/>
      <c r="IU41" s="179"/>
      <c r="IV41" s="179"/>
    </row>
    <row r="42" spans="1:256">
      <c r="A42" s="177"/>
      <c r="HQ42" s="179"/>
      <c r="HR42" s="179"/>
      <c r="HS42" s="179"/>
      <c r="HT42" s="179"/>
      <c r="HU42" s="179"/>
      <c r="HV42" s="179"/>
      <c r="HW42" s="179"/>
      <c r="HX42" s="179"/>
      <c r="HY42" s="179"/>
      <c r="HZ42" s="179"/>
      <c r="IA42" s="179"/>
      <c r="IB42" s="179"/>
      <c r="IC42" s="179"/>
      <c r="ID42" s="179"/>
      <c r="IE42" s="179"/>
      <c r="IF42" s="179"/>
      <c r="IG42" s="179"/>
      <c r="IH42" s="179"/>
      <c r="II42" s="179"/>
      <c r="IJ42" s="179"/>
      <c r="IK42" s="179"/>
      <c r="IL42" s="179"/>
      <c r="IM42" s="179"/>
      <c r="IN42" s="179"/>
      <c r="IO42" s="179"/>
      <c r="IP42" s="179"/>
      <c r="IQ42" s="179"/>
      <c r="IR42" s="179"/>
      <c r="IS42" s="179"/>
      <c r="IT42" s="179"/>
      <c r="IU42" s="179"/>
      <c r="IV42" s="179"/>
    </row>
    <row r="43" spans="1:256">
      <c r="A43" s="177"/>
      <c r="HQ43" s="179"/>
      <c r="HR43" s="179"/>
      <c r="HS43" s="179"/>
      <c r="HT43" s="179"/>
      <c r="HU43" s="179"/>
      <c r="HV43" s="179"/>
      <c r="HW43" s="179"/>
      <c r="HX43" s="179"/>
      <c r="HY43" s="179"/>
      <c r="HZ43" s="179"/>
      <c r="IA43" s="179"/>
      <c r="IB43" s="179"/>
      <c r="IC43" s="179"/>
      <c r="ID43" s="179"/>
      <c r="IE43" s="179"/>
      <c r="IF43" s="179"/>
      <c r="IG43" s="179"/>
      <c r="IH43" s="179"/>
      <c r="II43" s="179"/>
      <c r="IJ43" s="179"/>
      <c r="IK43" s="179"/>
      <c r="IL43" s="179"/>
      <c r="IM43" s="179"/>
      <c r="IN43" s="179"/>
      <c r="IO43" s="179"/>
      <c r="IP43" s="179"/>
      <c r="IQ43" s="179"/>
      <c r="IR43" s="179"/>
      <c r="IS43" s="179"/>
      <c r="IT43" s="179"/>
      <c r="IU43" s="179"/>
      <c r="IV43" s="179"/>
    </row>
    <row r="44" spans="1:256">
      <c r="A44" s="177"/>
      <c r="HQ44" s="179"/>
      <c r="HR44" s="179"/>
      <c r="HS44" s="179"/>
      <c r="HT44" s="179"/>
      <c r="HU44" s="179"/>
      <c r="HV44" s="179"/>
      <c r="HW44" s="179"/>
      <c r="HX44" s="179"/>
      <c r="HY44" s="179"/>
      <c r="HZ44" s="179"/>
      <c r="IA44" s="179"/>
      <c r="IB44" s="179"/>
      <c r="IC44" s="179"/>
      <c r="ID44" s="179"/>
      <c r="IE44" s="179"/>
      <c r="IF44" s="179"/>
      <c r="IG44" s="179"/>
      <c r="IH44" s="179"/>
      <c r="II44" s="179"/>
      <c r="IJ44" s="179"/>
      <c r="IK44" s="179"/>
      <c r="IL44" s="179"/>
      <c r="IM44" s="179"/>
      <c r="IN44" s="179"/>
      <c r="IO44" s="179"/>
      <c r="IP44" s="179"/>
      <c r="IQ44" s="179"/>
      <c r="IR44" s="179"/>
      <c r="IS44" s="179"/>
      <c r="IT44" s="179"/>
      <c r="IU44" s="179"/>
      <c r="IV44" s="179"/>
    </row>
    <row r="45" spans="1:256">
      <c r="A45" s="177"/>
      <c r="HQ45" s="179"/>
      <c r="HR45" s="179"/>
      <c r="HS45" s="179"/>
      <c r="HT45" s="179"/>
      <c r="HU45" s="179"/>
      <c r="HV45" s="179"/>
      <c r="HW45" s="179"/>
      <c r="HX45" s="179"/>
      <c r="HY45" s="179"/>
      <c r="HZ45" s="179"/>
      <c r="IA45" s="179"/>
      <c r="IB45" s="179"/>
      <c r="IC45" s="179"/>
      <c r="ID45" s="179"/>
      <c r="IE45" s="179"/>
      <c r="IF45" s="179"/>
      <c r="IG45" s="179"/>
      <c r="IH45" s="179"/>
      <c r="II45" s="179"/>
      <c r="IJ45" s="179"/>
      <c r="IK45" s="179"/>
      <c r="IL45" s="179"/>
      <c r="IM45" s="179"/>
      <c r="IN45" s="179"/>
      <c r="IO45" s="179"/>
      <c r="IP45" s="179"/>
      <c r="IQ45" s="179"/>
      <c r="IR45" s="179"/>
      <c r="IS45" s="179"/>
      <c r="IT45" s="179"/>
      <c r="IU45" s="179"/>
      <c r="IV45" s="179"/>
    </row>
    <row r="46" spans="1:256">
      <c r="A46" s="177"/>
      <c r="HQ46" s="179"/>
      <c r="HR46" s="179"/>
      <c r="HS46" s="179"/>
      <c r="HT46" s="179"/>
      <c r="HU46" s="179"/>
      <c r="HV46" s="179"/>
      <c r="HW46" s="179"/>
      <c r="HX46" s="179"/>
      <c r="HY46" s="179"/>
      <c r="HZ46" s="179"/>
      <c r="IA46" s="179"/>
      <c r="IB46" s="179"/>
      <c r="IC46" s="179"/>
      <c r="ID46" s="179"/>
      <c r="IE46" s="179"/>
      <c r="IF46" s="179"/>
      <c r="IG46" s="179"/>
      <c r="IH46" s="179"/>
      <c r="II46" s="179"/>
      <c r="IJ46" s="179"/>
      <c r="IK46" s="179"/>
      <c r="IL46" s="179"/>
      <c r="IM46" s="179"/>
      <c r="IN46" s="179"/>
      <c r="IO46" s="179"/>
      <c r="IP46" s="179"/>
      <c r="IQ46" s="179"/>
      <c r="IR46" s="179"/>
      <c r="IS46" s="179"/>
      <c r="IT46" s="179"/>
      <c r="IU46" s="179"/>
      <c r="IV46" s="179"/>
    </row>
    <row r="47" spans="1:256">
      <c r="A47" s="177"/>
      <c r="HQ47" s="179"/>
      <c r="HR47" s="179"/>
      <c r="HS47" s="179"/>
      <c r="HT47" s="179"/>
      <c r="HU47" s="179"/>
      <c r="HV47" s="179"/>
      <c r="HW47" s="179"/>
      <c r="HX47" s="179"/>
      <c r="HY47" s="179"/>
      <c r="HZ47" s="179"/>
      <c r="IA47" s="179"/>
      <c r="IB47" s="179"/>
      <c r="IC47" s="179"/>
      <c r="ID47" s="179"/>
      <c r="IE47" s="179"/>
      <c r="IF47" s="179"/>
      <c r="IG47" s="179"/>
      <c r="IH47" s="179"/>
      <c r="II47" s="179"/>
      <c r="IJ47" s="179"/>
      <c r="IK47" s="179"/>
      <c r="IL47" s="179"/>
      <c r="IM47" s="179"/>
      <c r="IN47" s="179"/>
      <c r="IO47" s="179"/>
      <c r="IP47" s="179"/>
      <c r="IQ47" s="179"/>
      <c r="IR47" s="179"/>
      <c r="IS47" s="179"/>
      <c r="IT47" s="179"/>
      <c r="IU47" s="179"/>
      <c r="IV47" s="179"/>
    </row>
    <row r="48" spans="1:256">
      <c r="A48" s="177"/>
      <c r="HQ48" s="179"/>
      <c r="HR48" s="179"/>
      <c r="HS48" s="179"/>
      <c r="HT48" s="179"/>
      <c r="HU48" s="179"/>
      <c r="HV48" s="179"/>
      <c r="HW48" s="179"/>
      <c r="HX48" s="179"/>
      <c r="HY48" s="179"/>
      <c r="HZ48" s="179"/>
      <c r="IA48" s="179"/>
      <c r="IB48" s="179"/>
      <c r="IC48" s="179"/>
      <c r="ID48" s="179"/>
      <c r="IE48" s="179"/>
      <c r="IF48" s="179"/>
      <c r="IG48" s="179"/>
      <c r="IH48" s="179"/>
      <c r="II48" s="179"/>
      <c r="IJ48" s="179"/>
      <c r="IK48" s="179"/>
      <c r="IL48" s="179"/>
      <c r="IM48" s="179"/>
      <c r="IN48" s="179"/>
      <c r="IO48" s="179"/>
      <c r="IP48" s="179"/>
      <c r="IQ48" s="179"/>
      <c r="IR48" s="179"/>
      <c r="IS48" s="179"/>
      <c r="IT48" s="179"/>
      <c r="IU48" s="179"/>
      <c r="IV48" s="179"/>
    </row>
    <row r="49" spans="1:256">
      <c r="A49" s="177"/>
      <c r="HQ49" s="179"/>
      <c r="HR49" s="179"/>
      <c r="HS49" s="179"/>
      <c r="HT49" s="179"/>
      <c r="HU49" s="179"/>
      <c r="HV49" s="179"/>
      <c r="HW49" s="179"/>
      <c r="HX49" s="179"/>
      <c r="HY49" s="179"/>
      <c r="HZ49" s="179"/>
      <c r="IA49" s="179"/>
      <c r="IB49" s="179"/>
      <c r="IC49" s="179"/>
      <c r="ID49" s="179"/>
      <c r="IE49" s="179"/>
      <c r="IF49" s="179"/>
      <c r="IG49" s="179"/>
      <c r="IH49" s="179"/>
      <c r="II49" s="179"/>
      <c r="IJ49" s="179"/>
      <c r="IK49" s="179"/>
      <c r="IL49" s="179"/>
      <c r="IM49" s="179"/>
      <c r="IN49" s="179"/>
      <c r="IO49" s="179"/>
      <c r="IP49" s="179"/>
      <c r="IQ49" s="179"/>
      <c r="IR49" s="179"/>
      <c r="IS49" s="179"/>
      <c r="IT49" s="179"/>
      <c r="IU49" s="179"/>
      <c r="IV49" s="179"/>
    </row>
    <row r="50" spans="1:256">
      <c r="A50" s="177"/>
      <c r="HQ50" s="179"/>
      <c r="HR50" s="179"/>
      <c r="HS50" s="179"/>
      <c r="HT50" s="179"/>
      <c r="HU50" s="179"/>
      <c r="HV50" s="179"/>
      <c r="HW50" s="179"/>
      <c r="HX50" s="179"/>
      <c r="HY50" s="179"/>
      <c r="HZ50" s="179"/>
      <c r="IA50" s="179"/>
      <c r="IB50" s="179"/>
      <c r="IC50" s="179"/>
      <c r="ID50" s="179"/>
      <c r="IE50" s="179"/>
      <c r="IF50" s="179"/>
      <c r="IG50" s="179"/>
      <c r="IH50" s="179"/>
      <c r="II50" s="179"/>
      <c r="IJ50" s="179"/>
      <c r="IK50" s="179"/>
      <c r="IL50" s="179"/>
      <c r="IM50" s="179"/>
      <c r="IN50" s="179"/>
      <c r="IO50" s="179"/>
      <c r="IP50" s="179"/>
      <c r="IQ50" s="179"/>
      <c r="IR50" s="179"/>
      <c r="IS50" s="179"/>
      <c r="IT50" s="179"/>
      <c r="IU50" s="179"/>
      <c r="IV50" s="179"/>
    </row>
    <row r="51" spans="1:256">
      <c r="A51" s="177"/>
      <c r="HQ51" s="179"/>
      <c r="HR51" s="179"/>
      <c r="HS51" s="179"/>
      <c r="HT51" s="179"/>
      <c r="HU51" s="179"/>
      <c r="HV51" s="179"/>
      <c r="HW51" s="179"/>
      <c r="HX51" s="179"/>
      <c r="HY51" s="179"/>
      <c r="HZ51" s="179"/>
      <c r="IA51" s="179"/>
      <c r="IB51" s="179"/>
      <c r="IC51" s="179"/>
      <c r="ID51" s="179"/>
      <c r="IE51" s="179"/>
      <c r="IF51" s="179"/>
      <c r="IG51" s="179"/>
      <c r="IH51" s="179"/>
      <c r="II51" s="179"/>
      <c r="IJ51" s="179"/>
      <c r="IK51" s="179"/>
      <c r="IL51" s="179"/>
      <c r="IM51" s="179"/>
      <c r="IN51" s="179"/>
      <c r="IO51" s="179"/>
      <c r="IP51" s="179"/>
      <c r="IQ51" s="179"/>
      <c r="IR51" s="179"/>
      <c r="IS51" s="179"/>
      <c r="IT51" s="179"/>
      <c r="IU51" s="179"/>
      <c r="IV51" s="179"/>
    </row>
    <row r="52" spans="1:256">
      <c r="A52" s="177"/>
      <c r="HQ52" s="179"/>
      <c r="HR52" s="179"/>
      <c r="HS52" s="179"/>
      <c r="HT52" s="179"/>
      <c r="HU52" s="179"/>
      <c r="HV52" s="179"/>
      <c r="HW52" s="179"/>
      <c r="HX52" s="179"/>
      <c r="HY52" s="179"/>
      <c r="HZ52" s="179"/>
      <c r="IA52" s="179"/>
      <c r="IB52" s="179"/>
      <c r="IC52" s="179"/>
      <c r="ID52" s="179"/>
      <c r="IE52" s="179"/>
      <c r="IF52" s="179"/>
      <c r="IG52" s="179"/>
      <c r="IH52" s="179"/>
      <c r="II52" s="179"/>
      <c r="IJ52" s="179"/>
      <c r="IK52" s="179"/>
      <c r="IL52" s="179"/>
      <c r="IM52" s="179"/>
      <c r="IN52" s="179"/>
      <c r="IO52" s="179"/>
      <c r="IP52" s="179"/>
      <c r="IQ52" s="179"/>
      <c r="IR52" s="179"/>
      <c r="IS52" s="179"/>
      <c r="IT52" s="179"/>
      <c r="IU52" s="179"/>
      <c r="IV52" s="179"/>
    </row>
    <row r="53" spans="1:256">
      <c r="A53" s="177"/>
      <c r="HQ53" s="179"/>
      <c r="HR53" s="179"/>
      <c r="HS53" s="179"/>
      <c r="HT53" s="179"/>
      <c r="HU53" s="179"/>
      <c r="HV53" s="179"/>
      <c r="HW53" s="179"/>
      <c r="HX53" s="179"/>
      <c r="HY53" s="179"/>
      <c r="HZ53" s="179"/>
      <c r="IA53" s="179"/>
      <c r="IB53" s="179"/>
      <c r="IC53" s="179"/>
      <c r="ID53" s="179"/>
      <c r="IE53" s="179"/>
      <c r="IF53" s="179"/>
      <c r="IG53" s="179"/>
      <c r="IH53" s="179"/>
      <c r="II53" s="179"/>
      <c r="IJ53" s="179"/>
      <c r="IK53" s="179"/>
      <c r="IL53" s="179"/>
      <c r="IM53" s="179"/>
      <c r="IN53" s="179"/>
      <c r="IO53" s="179"/>
      <c r="IP53" s="179"/>
      <c r="IQ53" s="179"/>
      <c r="IR53" s="179"/>
      <c r="IS53" s="179"/>
      <c r="IT53" s="179"/>
      <c r="IU53" s="179"/>
      <c r="IV53" s="179"/>
    </row>
    <row r="54" spans="1:256">
      <c r="A54" s="177"/>
      <c r="HQ54" s="179"/>
      <c r="HR54" s="179"/>
      <c r="HS54" s="179"/>
      <c r="HT54" s="179"/>
      <c r="HU54" s="179"/>
      <c r="HV54" s="179"/>
      <c r="HW54" s="179"/>
      <c r="HX54" s="179"/>
      <c r="HY54" s="179"/>
      <c r="HZ54" s="179"/>
      <c r="IA54" s="179"/>
      <c r="IB54" s="179"/>
      <c r="IC54" s="179"/>
      <c r="ID54" s="179"/>
      <c r="IE54" s="179"/>
      <c r="IF54" s="179"/>
      <c r="IG54" s="179"/>
      <c r="IH54" s="179"/>
      <c r="II54" s="179"/>
      <c r="IJ54" s="179"/>
      <c r="IK54" s="179"/>
      <c r="IL54" s="179"/>
      <c r="IM54" s="179"/>
      <c r="IN54" s="179"/>
      <c r="IO54" s="179"/>
      <c r="IP54" s="179"/>
      <c r="IQ54" s="179"/>
      <c r="IR54" s="179"/>
      <c r="IS54" s="179"/>
      <c r="IT54" s="179"/>
      <c r="IU54" s="179"/>
      <c r="IV54" s="179"/>
    </row>
    <row r="55" spans="1:256">
      <c r="A55" s="177"/>
      <c r="HQ55" s="179"/>
      <c r="HR55" s="179"/>
      <c r="HS55" s="179"/>
      <c r="HT55" s="179"/>
      <c r="HU55" s="179"/>
      <c r="HV55" s="179"/>
      <c r="HW55" s="179"/>
      <c r="HX55" s="179"/>
      <c r="HY55" s="179"/>
      <c r="HZ55" s="179"/>
      <c r="IA55" s="179"/>
      <c r="IB55" s="179"/>
      <c r="IC55" s="179"/>
      <c r="ID55" s="179"/>
      <c r="IE55" s="179"/>
      <c r="IF55" s="179"/>
      <c r="IG55" s="179"/>
      <c r="IH55" s="179"/>
      <c r="II55" s="179"/>
      <c r="IJ55" s="179"/>
      <c r="IK55" s="179"/>
      <c r="IL55" s="179"/>
      <c r="IM55" s="179"/>
      <c r="IN55" s="179"/>
      <c r="IO55" s="179"/>
      <c r="IP55" s="179"/>
      <c r="IQ55" s="179"/>
      <c r="IR55" s="179"/>
      <c r="IS55" s="179"/>
      <c r="IT55" s="179"/>
      <c r="IU55" s="179"/>
      <c r="IV55" s="179"/>
    </row>
    <row r="56" spans="1:256">
      <c r="A56" s="177"/>
      <c r="HQ56" s="179"/>
      <c r="HR56" s="179"/>
      <c r="HS56" s="179"/>
      <c r="HT56" s="179"/>
      <c r="HU56" s="179"/>
      <c r="HV56" s="179"/>
      <c r="HW56" s="179"/>
      <c r="HX56" s="179"/>
      <c r="HY56" s="179"/>
      <c r="HZ56" s="179"/>
      <c r="IA56" s="179"/>
      <c r="IB56" s="179"/>
      <c r="IC56" s="179"/>
      <c r="ID56" s="179"/>
      <c r="IE56" s="179"/>
      <c r="IF56" s="179"/>
      <c r="IG56" s="179"/>
      <c r="IH56" s="179"/>
      <c r="II56" s="179"/>
      <c r="IJ56" s="179"/>
      <c r="IK56" s="179"/>
      <c r="IL56" s="179"/>
      <c r="IM56" s="179"/>
      <c r="IN56" s="179"/>
      <c r="IO56" s="179"/>
      <c r="IP56" s="179"/>
      <c r="IQ56" s="179"/>
      <c r="IR56" s="179"/>
      <c r="IS56" s="179"/>
      <c r="IT56" s="179"/>
      <c r="IU56" s="179"/>
      <c r="IV56" s="179"/>
    </row>
    <row r="57" spans="1:256">
      <c r="A57" s="177"/>
      <c r="HQ57" s="179"/>
      <c r="HR57" s="179"/>
      <c r="HS57" s="179"/>
      <c r="HT57" s="179"/>
      <c r="HU57" s="179"/>
      <c r="HV57" s="179"/>
      <c r="HW57" s="179"/>
      <c r="HX57" s="179"/>
      <c r="HY57" s="179"/>
      <c r="HZ57" s="179"/>
      <c r="IA57" s="179"/>
      <c r="IB57" s="179"/>
      <c r="IC57" s="179"/>
      <c r="ID57" s="179"/>
      <c r="IE57" s="179"/>
      <c r="IF57" s="179"/>
      <c r="IG57" s="179"/>
      <c r="IH57" s="179"/>
      <c r="II57" s="179"/>
      <c r="IJ57" s="179"/>
      <c r="IK57" s="179"/>
      <c r="IL57" s="179"/>
      <c r="IM57" s="179"/>
      <c r="IN57" s="179"/>
      <c r="IO57" s="179"/>
      <c r="IP57" s="179"/>
      <c r="IQ57" s="179"/>
      <c r="IR57" s="179"/>
      <c r="IS57" s="179"/>
      <c r="IT57" s="179"/>
      <c r="IU57" s="179"/>
      <c r="IV57" s="179"/>
    </row>
    <row r="58" spans="1:256">
      <c r="A58" s="177"/>
      <c r="HQ58" s="179"/>
      <c r="HR58" s="179"/>
      <c r="HS58" s="179"/>
      <c r="HT58" s="179"/>
      <c r="HU58" s="179"/>
      <c r="HV58" s="179"/>
      <c r="HW58" s="179"/>
      <c r="HX58" s="179"/>
      <c r="HY58" s="179"/>
      <c r="HZ58" s="179"/>
      <c r="IA58" s="179"/>
      <c r="IB58" s="179"/>
      <c r="IC58" s="179"/>
      <c r="ID58" s="179"/>
      <c r="IE58" s="179"/>
      <c r="IF58" s="179"/>
      <c r="IG58" s="179"/>
      <c r="IH58" s="179"/>
      <c r="II58" s="179"/>
      <c r="IJ58" s="179"/>
      <c r="IK58" s="179"/>
      <c r="IL58" s="179"/>
      <c r="IM58" s="179"/>
      <c r="IN58" s="179"/>
      <c r="IO58" s="179"/>
      <c r="IP58" s="179"/>
      <c r="IQ58" s="179"/>
      <c r="IR58" s="179"/>
      <c r="IS58" s="179"/>
      <c r="IT58" s="179"/>
      <c r="IU58" s="179"/>
      <c r="IV58" s="179"/>
    </row>
    <row r="59" spans="1:256">
      <c r="A59" s="177"/>
      <c r="HQ59" s="179"/>
      <c r="HR59" s="179"/>
      <c r="HS59" s="179"/>
      <c r="HT59" s="179"/>
      <c r="HU59" s="179"/>
      <c r="HV59" s="179"/>
      <c r="HW59" s="179"/>
      <c r="HX59" s="179"/>
      <c r="HY59" s="179"/>
      <c r="HZ59" s="179"/>
      <c r="IA59" s="179"/>
      <c r="IB59" s="179"/>
      <c r="IC59" s="179"/>
      <c r="ID59" s="179"/>
      <c r="IE59" s="179"/>
      <c r="IF59" s="179"/>
      <c r="IG59" s="179"/>
      <c r="IH59" s="179"/>
      <c r="II59" s="179"/>
      <c r="IJ59" s="179"/>
      <c r="IK59" s="179"/>
      <c r="IL59" s="179"/>
      <c r="IM59" s="179"/>
      <c r="IN59" s="179"/>
      <c r="IO59" s="179"/>
      <c r="IP59" s="179"/>
      <c r="IQ59" s="179"/>
      <c r="IR59" s="179"/>
      <c r="IS59" s="179"/>
      <c r="IT59" s="179"/>
      <c r="IU59" s="179"/>
      <c r="IV59" s="179"/>
    </row>
    <row r="60" spans="1:256">
      <c r="A60" s="177"/>
      <c r="HQ60" s="179"/>
      <c r="HR60" s="179"/>
      <c r="HS60" s="179"/>
      <c r="HT60" s="179"/>
      <c r="HU60" s="179"/>
      <c r="HV60" s="179"/>
      <c r="HW60" s="179"/>
      <c r="HX60" s="179"/>
      <c r="HY60" s="179"/>
      <c r="HZ60" s="179"/>
      <c r="IA60" s="179"/>
      <c r="IB60" s="179"/>
      <c r="IC60" s="179"/>
      <c r="ID60" s="179"/>
      <c r="IE60" s="179"/>
      <c r="IF60" s="179"/>
      <c r="IG60" s="179"/>
      <c r="IH60" s="179"/>
      <c r="II60" s="179"/>
      <c r="IJ60" s="179"/>
      <c r="IK60" s="179"/>
      <c r="IL60" s="179"/>
      <c r="IM60" s="179"/>
      <c r="IN60" s="179"/>
      <c r="IO60" s="179"/>
      <c r="IP60" s="179"/>
      <c r="IQ60" s="179"/>
      <c r="IR60" s="179"/>
      <c r="IS60" s="179"/>
      <c r="IT60" s="179"/>
      <c r="IU60" s="179"/>
      <c r="IV60" s="179"/>
    </row>
    <row r="61" spans="1:256">
      <c r="A61" s="177"/>
      <c r="HQ61" s="179"/>
      <c r="HR61" s="179"/>
      <c r="HS61" s="179"/>
      <c r="HT61" s="179"/>
      <c r="HU61" s="179"/>
      <c r="HV61" s="179"/>
      <c r="HW61" s="179"/>
      <c r="HX61" s="179"/>
      <c r="HY61" s="179"/>
      <c r="HZ61" s="179"/>
      <c r="IA61" s="179"/>
      <c r="IB61" s="179"/>
      <c r="IC61" s="179"/>
      <c r="ID61" s="179"/>
      <c r="IE61" s="179"/>
      <c r="IF61" s="179"/>
      <c r="IG61" s="179"/>
      <c r="IH61" s="179"/>
      <c r="II61" s="179"/>
      <c r="IJ61" s="179"/>
      <c r="IK61" s="179"/>
      <c r="IL61" s="179"/>
      <c r="IM61" s="179"/>
      <c r="IN61" s="179"/>
      <c r="IO61" s="179"/>
      <c r="IP61" s="179"/>
      <c r="IQ61" s="179"/>
      <c r="IR61" s="179"/>
      <c r="IS61" s="179"/>
      <c r="IT61" s="179"/>
      <c r="IU61" s="179"/>
      <c r="IV61" s="179"/>
    </row>
    <row r="62" spans="1:256">
      <c r="A62" s="177"/>
      <c r="HQ62" s="179"/>
      <c r="HR62" s="179"/>
      <c r="HS62" s="179"/>
      <c r="HT62" s="179"/>
      <c r="HU62" s="179"/>
      <c r="HV62" s="179"/>
      <c r="HW62" s="179"/>
      <c r="HX62" s="179"/>
      <c r="HY62" s="179"/>
      <c r="HZ62" s="179"/>
      <c r="IA62" s="179"/>
      <c r="IB62" s="179"/>
      <c r="IC62" s="179"/>
      <c r="ID62" s="179"/>
      <c r="IE62" s="179"/>
      <c r="IF62" s="179"/>
      <c r="IG62" s="179"/>
      <c r="IH62" s="179"/>
      <c r="II62" s="179"/>
      <c r="IJ62" s="179"/>
      <c r="IK62" s="179"/>
      <c r="IL62" s="179"/>
      <c r="IM62" s="179"/>
      <c r="IN62" s="179"/>
      <c r="IO62" s="179"/>
      <c r="IP62" s="179"/>
      <c r="IQ62" s="179"/>
      <c r="IR62" s="179"/>
      <c r="IS62" s="179"/>
      <c r="IT62" s="179"/>
      <c r="IU62" s="179"/>
      <c r="IV62" s="179"/>
    </row>
    <row r="63" spans="1:256">
      <c r="A63" s="177"/>
      <c r="HQ63" s="179"/>
      <c r="HR63" s="179"/>
      <c r="HS63" s="179"/>
      <c r="HT63" s="179"/>
      <c r="HU63" s="179"/>
      <c r="HV63" s="179"/>
      <c r="HW63" s="179"/>
      <c r="HX63" s="179"/>
      <c r="HY63" s="179"/>
      <c r="HZ63" s="179"/>
      <c r="IA63" s="179"/>
      <c r="IB63" s="179"/>
      <c r="IC63" s="179"/>
      <c r="ID63" s="179"/>
      <c r="IE63" s="179"/>
      <c r="IF63" s="179"/>
      <c r="IG63" s="179"/>
      <c r="IH63" s="179"/>
      <c r="II63" s="179"/>
      <c r="IJ63" s="179"/>
      <c r="IK63" s="179"/>
      <c r="IL63" s="179"/>
      <c r="IM63" s="179"/>
      <c r="IN63" s="179"/>
      <c r="IO63" s="179"/>
      <c r="IP63" s="179"/>
      <c r="IQ63" s="179"/>
      <c r="IR63" s="179"/>
      <c r="IS63" s="179"/>
      <c r="IT63" s="179"/>
      <c r="IU63" s="179"/>
      <c r="IV63" s="179"/>
    </row>
    <row r="64" spans="1:256">
      <c r="A64" s="177"/>
      <c r="HQ64" s="179"/>
      <c r="HR64" s="179"/>
      <c r="HS64" s="179"/>
      <c r="HT64" s="179"/>
      <c r="HU64" s="179"/>
      <c r="HV64" s="179"/>
      <c r="HW64" s="179"/>
      <c r="HX64" s="179"/>
      <c r="HY64" s="179"/>
      <c r="HZ64" s="179"/>
      <c r="IA64" s="179"/>
      <c r="IB64" s="179"/>
      <c r="IC64" s="179"/>
      <c r="ID64" s="179"/>
      <c r="IE64" s="179"/>
      <c r="IF64" s="179"/>
      <c r="IG64" s="179"/>
      <c r="IH64" s="179"/>
      <c r="II64" s="179"/>
      <c r="IJ64" s="179"/>
      <c r="IK64" s="179"/>
      <c r="IL64" s="179"/>
      <c r="IM64" s="179"/>
      <c r="IN64" s="179"/>
      <c r="IO64" s="179"/>
      <c r="IP64" s="179"/>
      <c r="IQ64" s="179"/>
      <c r="IR64" s="179"/>
      <c r="IS64" s="179"/>
      <c r="IT64" s="179"/>
      <c r="IU64" s="179"/>
      <c r="IV64" s="179"/>
    </row>
    <row r="65" spans="1:256">
      <c r="A65" s="177"/>
      <c r="HQ65" s="179"/>
      <c r="HR65" s="179"/>
      <c r="HS65" s="179"/>
      <c r="HT65" s="179"/>
      <c r="HU65" s="179"/>
      <c r="HV65" s="179"/>
      <c r="HW65" s="179"/>
      <c r="HX65" s="179"/>
      <c r="HY65" s="179"/>
      <c r="HZ65" s="179"/>
      <c r="IA65" s="179"/>
      <c r="IB65" s="179"/>
      <c r="IC65" s="179"/>
      <c r="ID65" s="179"/>
      <c r="IE65" s="179"/>
      <c r="IF65" s="179"/>
      <c r="IG65" s="179"/>
      <c r="IH65" s="179"/>
      <c r="II65" s="179"/>
      <c r="IJ65" s="179"/>
      <c r="IK65" s="179"/>
      <c r="IL65" s="179"/>
      <c r="IM65" s="179"/>
      <c r="IN65" s="179"/>
      <c r="IO65" s="179"/>
      <c r="IP65" s="179"/>
      <c r="IQ65" s="179"/>
      <c r="IR65" s="179"/>
      <c r="IS65" s="179"/>
      <c r="IT65" s="179"/>
      <c r="IU65" s="179"/>
      <c r="IV65" s="179"/>
    </row>
    <row r="66" spans="1:256">
      <c r="A66" s="177"/>
      <c r="HQ66" s="179"/>
      <c r="HR66" s="179"/>
      <c r="HS66" s="179"/>
      <c r="HT66" s="179"/>
      <c r="HU66" s="179"/>
      <c r="HV66" s="179"/>
      <c r="HW66" s="179"/>
      <c r="HX66" s="179"/>
      <c r="HY66" s="179"/>
      <c r="HZ66" s="179"/>
      <c r="IA66" s="179"/>
      <c r="IB66" s="179"/>
      <c r="IC66" s="179"/>
      <c r="ID66" s="179"/>
      <c r="IE66" s="179"/>
      <c r="IF66" s="179"/>
      <c r="IG66" s="179"/>
      <c r="IH66" s="179"/>
      <c r="II66" s="179"/>
      <c r="IJ66" s="179"/>
      <c r="IK66" s="179"/>
      <c r="IL66" s="179"/>
      <c r="IM66" s="179"/>
      <c r="IN66" s="179"/>
      <c r="IO66" s="179"/>
      <c r="IP66" s="179"/>
      <c r="IQ66" s="179"/>
      <c r="IR66" s="179"/>
      <c r="IS66" s="179"/>
      <c r="IT66" s="179"/>
      <c r="IU66" s="179"/>
      <c r="IV66" s="179"/>
    </row>
    <row r="67" spans="1:256">
      <c r="A67" s="177"/>
      <c r="HQ67" s="179"/>
      <c r="HR67" s="179"/>
      <c r="HS67" s="179"/>
      <c r="HT67" s="179"/>
      <c r="HU67" s="179"/>
      <c r="HV67" s="179"/>
      <c r="HW67" s="179"/>
      <c r="HX67" s="179"/>
      <c r="HY67" s="179"/>
      <c r="HZ67" s="179"/>
      <c r="IA67" s="179"/>
      <c r="IB67" s="179"/>
      <c r="IC67" s="179"/>
      <c r="ID67" s="179"/>
      <c r="IE67" s="179"/>
      <c r="IF67" s="179"/>
      <c r="IG67" s="179"/>
      <c r="IH67" s="179"/>
      <c r="II67" s="179"/>
      <c r="IJ67" s="179"/>
      <c r="IK67" s="179"/>
      <c r="IL67" s="179"/>
      <c r="IM67" s="179"/>
      <c r="IN67" s="179"/>
      <c r="IO67" s="179"/>
      <c r="IP67" s="179"/>
      <c r="IQ67" s="179"/>
      <c r="IR67" s="179"/>
      <c r="IS67" s="179"/>
      <c r="IT67" s="179"/>
      <c r="IU67" s="179"/>
      <c r="IV67" s="179"/>
    </row>
    <row r="68" spans="1:256">
      <c r="A68" s="177"/>
      <c r="HQ68" s="179"/>
      <c r="HR68" s="179"/>
      <c r="HS68" s="179"/>
      <c r="HT68" s="179"/>
      <c r="HU68" s="179"/>
      <c r="HV68" s="179"/>
      <c r="HW68" s="179"/>
      <c r="HX68" s="179"/>
      <c r="HY68" s="179"/>
      <c r="HZ68" s="179"/>
      <c r="IA68" s="179"/>
      <c r="IB68" s="179"/>
      <c r="IC68" s="179"/>
      <c r="ID68" s="179"/>
      <c r="IE68" s="179"/>
      <c r="IF68" s="179"/>
      <c r="IG68" s="179"/>
      <c r="IH68" s="179"/>
      <c r="II68" s="179"/>
      <c r="IJ68" s="179"/>
      <c r="IK68" s="179"/>
      <c r="IL68" s="179"/>
      <c r="IM68" s="179"/>
      <c r="IN68" s="179"/>
      <c r="IO68" s="179"/>
      <c r="IP68" s="179"/>
      <c r="IQ68" s="179"/>
      <c r="IR68" s="179"/>
      <c r="IS68" s="179"/>
      <c r="IT68" s="179"/>
      <c r="IU68" s="179"/>
      <c r="IV68" s="179"/>
    </row>
    <row r="69" spans="1:256">
      <c r="A69" s="177"/>
      <c r="HQ69" s="179"/>
      <c r="HR69" s="179"/>
      <c r="HS69" s="179"/>
      <c r="HT69" s="179"/>
      <c r="HU69" s="179"/>
      <c r="HV69" s="179"/>
      <c r="HW69" s="179"/>
      <c r="HX69" s="179"/>
      <c r="HY69" s="179"/>
      <c r="HZ69" s="179"/>
      <c r="IA69" s="179"/>
      <c r="IB69" s="179"/>
      <c r="IC69" s="179"/>
      <c r="ID69" s="179"/>
      <c r="IE69" s="179"/>
      <c r="IF69" s="179"/>
      <c r="IG69" s="179"/>
      <c r="IH69" s="179"/>
      <c r="II69" s="179"/>
      <c r="IJ69" s="179"/>
      <c r="IK69" s="179"/>
      <c r="IL69" s="179"/>
      <c r="IM69" s="179"/>
      <c r="IN69" s="179"/>
      <c r="IO69" s="179"/>
      <c r="IP69" s="179"/>
      <c r="IQ69" s="179"/>
      <c r="IR69" s="179"/>
      <c r="IS69" s="179"/>
      <c r="IT69" s="179"/>
      <c r="IU69" s="179"/>
      <c r="IV69" s="179"/>
    </row>
    <row r="70" spans="1:256">
      <c r="A70" s="177"/>
      <c r="HQ70" s="179"/>
      <c r="HR70" s="179"/>
      <c r="HS70" s="179"/>
      <c r="HT70" s="179"/>
      <c r="HU70" s="179"/>
      <c r="HV70" s="179"/>
      <c r="HW70" s="179"/>
      <c r="HX70" s="179"/>
      <c r="HY70" s="179"/>
      <c r="HZ70" s="179"/>
      <c r="IA70" s="179"/>
      <c r="IB70" s="179"/>
      <c r="IC70" s="179"/>
      <c r="ID70" s="179"/>
      <c r="IE70" s="179"/>
      <c r="IF70" s="179"/>
      <c r="IG70" s="179"/>
      <c r="IH70" s="179"/>
      <c r="II70" s="179"/>
      <c r="IJ70" s="179"/>
      <c r="IK70" s="179"/>
      <c r="IL70" s="179"/>
      <c r="IM70" s="179"/>
      <c r="IN70" s="179"/>
      <c r="IO70" s="179"/>
      <c r="IP70" s="179"/>
      <c r="IQ70" s="179"/>
      <c r="IR70" s="179"/>
      <c r="IS70" s="179"/>
      <c r="IT70" s="179"/>
      <c r="IU70" s="179"/>
      <c r="IV70" s="179"/>
    </row>
    <row r="71" spans="1:256">
      <c r="A71" s="177"/>
      <c r="HQ71" s="179"/>
      <c r="HR71" s="179"/>
      <c r="HS71" s="179"/>
      <c r="HT71" s="179"/>
      <c r="HU71" s="179"/>
      <c r="HV71" s="179"/>
      <c r="HW71" s="179"/>
      <c r="HX71" s="179"/>
      <c r="HY71" s="179"/>
      <c r="HZ71" s="179"/>
      <c r="IA71" s="179"/>
      <c r="IB71" s="179"/>
      <c r="IC71" s="179"/>
      <c r="ID71" s="179"/>
      <c r="IE71" s="179"/>
      <c r="IF71" s="179"/>
      <c r="IG71" s="179"/>
      <c r="IH71" s="179"/>
      <c r="II71" s="179"/>
      <c r="IJ71" s="179"/>
      <c r="IK71" s="179"/>
      <c r="IL71" s="179"/>
      <c r="IM71" s="179"/>
      <c r="IN71" s="179"/>
      <c r="IO71" s="179"/>
      <c r="IP71" s="179"/>
      <c r="IQ71" s="179"/>
      <c r="IR71" s="179"/>
      <c r="IS71" s="179"/>
      <c r="IT71" s="179"/>
      <c r="IU71" s="179"/>
      <c r="IV71" s="179"/>
    </row>
    <row r="72" spans="1:256">
      <c r="A72" s="177"/>
      <c r="HQ72" s="179"/>
      <c r="HR72" s="179"/>
      <c r="HS72" s="179"/>
      <c r="HT72" s="179"/>
      <c r="HU72" s="179"/>
      <c r="HV72" s="179"/>
      <c r="HW72" s="179"/>
      <c r="HX72" s="179"/>
      <c r="HY72" s="179"/>
      <c r="HZ72" s="179"/>
      <c r="IA72" s="179"/>
      <c r="IB72" s="179"/>
      <c r="IC72" s="179"/>
      <c r="ID72" s="179"/>
      <c r="IE72" s="179"/>
      <c r="IF72" s="179"/>
      <c r="IG72" s="179"/>
      <c r="IH72" s="179"/>
      <c r="II72" s="179"/>
      <c r="IJ72" s="179"/>
      <c r="IK72" s="179"/>
      <c r="IL72" s="179"/>
      <c r="IM72" s="179"/>
      <c r="IN72" s="179"/>
      <c r="IO72" s="179"/>
      <c r="IP72" s="179"/>
      <c r="IQ72" s="179"/>
      <c r="IR72" s="179"/>
      <c r="IS72" s="179"/>
      <c r="IT72" s="179"/>
      <c r="IU72" s="179"/>
      <c r="IV72" s="179"/>
    </row>
    <row r="73" spans="1:256">
      <c r="A73" s="177"/>
      <c r="HQ73" s="179"/>
      <c r="HR73" s="179"/>
      <c r="HS73" s="179"/>
      <c r="HT73" s="179"/>
      <c r="HU73" s="179"/>
      <c r="HV73" s="179"/>
      <c r="HW73" s="179"/>
      <c r="HX73" s="179"/>
      <c r="HY73" s="179"/>
      <c r="HZ73" s="179"/>
      <c r="IA73" s="179"/>
      <c r="IB73" s="179"/>
      <c r="IC73" s="179"/>
      <c r="ID73" s="179"/>
      <c r="IE73" s="179"/>
      <c r="IF73" s="179"/>
      <c r="IG73" s="179"/>
      <c r="IH73" s="179"/>
      <c r="II73" s="179"/>
      <c r="IJ73" s="179"/>
      <c r="IK73" s="179"/>
      <c r="IL73" s="179"/>
      <c r="IM73" s="179"/>
      <c r="IN73" s="179"/>
      <c r="IO73" s="179"/>
      <c r="IP73" s="179"/>
      <c r="IQ73" s="179"/>
      <c r="IR73" s="179"/>
      <c r="IS73" s="179"/>
      <c r="IT73" s="179"/>
      <c r="IU73" s="179"/>
      <c r="IV73" s="179"/>
    </row>
    <row r="74" spans="1:256">
      <c r="A74" s="177"/>
      <c r="HQ74" s="179"/>
      <c r="HR74" s="179"/>
      <c r="HS74" s="179"/>
      <c r="HT74" s="179"/>
      <c r="HU74" s="179"/>
      <c r="HV74" s="179"/>
      <c r="HW74" s="179"/>
      <c r="HX74" s="179"/>
      <c r="HY74" s="179"/>
      <c r="HZ74" s="179"/>
      <c r="IA74" s="179"/>
      <c r="IB74" s="179"/>
      <c r="IC74" s="179"/>
      <c r="ID74" s="179"/>
      <c r="IE74" s="179"/>
      <c r="IF74" s="179"/>
      <c r="IG74" s="179"/>
      <c r="IH74" s="179"/>
      <c r="II74" s="179"/>
      <c r="IJ74" s="179"/>
      <c r="IK74" s="179"/>
      <c r="IL74" s="179"/>
      <c r="IM74" s="179"/>
      <c r="IN74" s="179"/>
      <c r="IO74" s="179"/>
      <c r="IP74" s="179"/>
      <c r="IQ74" s="179"/>
      <c r="IR74" s="179"/>
      <c r="IS74" s="179"/>
      <c r="IT74" s="179"/>
      <c r="IU74" s="179"/>
      <c r="IV74" s="179"/>
    </row>
    <row r="75" spans="1:256">
      <c r="A75" s="177"/>
      <c r="HQ75" s="179"/>
      <c r="HR75" s="179"/>
      <c r="HS75" s="179"/>
      <c r="HT75" s="179"/>
      <c r="HU75" s="179"/>
      <c r="HV75" s="179"/>
      <c r="HW75" s="179"/>
      <c r="HX75" s="179"/>
      <c r="HY75" s="179"/>
      <c r="HZ75" s="179"/>
      <c r="IA75" s="179"/>
      <c r="IB75" s="179"/>
      <c r="IC75" s="179"/>
      <c r="ID75" s="179"/>
      <c r="IE75" s="179"/>
      <c r="IF75" s="179"/>
      <c r="IG75" s="179"/>
      <c r="IH75" s="179"/>
      <c r="II75" s="179"/>
      <c r="IJ75" s="179"/>
      <c r="IK75" s="179"/>
      <c r="IL75" s="179"/>
      <c r="IM75" s="179"/>
      <c r="IN75" s="179"/>
      <c r="IO75" s="179"/>
      <c r="IP75" s="179"/>
      <c r="IQ75" s="179"/>
      <c r="IR75" s="179"/>
      <c r="IS75" s="179"/>
      <c r="IT75" s="179"/>
      <c r="IU75" s="179"/>
      <c r="IV75" s="179"/>
    </row>
    <row r="76" spans="1:256">
      <c r="A76" s="177"/>
      <c r="HQ76" s="179"/>
      <c r="HR76" s="179"/>
      <c r="HS76" s="179"/>
      <c r="HT76" s="179"/>
      <c r="HU76" s="179"/>
      <c r="HV76" s="179"/>
      <c r="HW76" s="179"/>
      <c r="HX76" s="179"/>
      <c r="HY76" s="179"/>
      <c r="HZ76" s="179"/>
      <c r="IA76" s="179"/>
      <c r="IB76" s="179"/>
      <c r="IC76" s="179"/>
      <c r="ID76" s="179"/>
      <c r="IE76" s="179"/>
      <c r="IF76" s="179"/>
      <c r="IG76" s="179"/>
      <c r="IH76" s="179"/>
      <c r="II76" s="179"/>
      <c r="IJ76" s="179"/>
      <c r="IK76" s="179"/>
      <c r="IL76" s="179"/>
      <c r="IM76" s="179"/>
      <c r="IN76" s="179"/>
      <c r="IO76" s="179"/>
      <c r="IP76" s="179"/>
      <c r="IQ76" s="179"/>
      <c r="IR76" s="179"/>
      <c r="IS76" s="179"/>
      <c r="IT76" s="179"/>
      <c r="IU76" s="179"/>
      <c r="IV76" s="179"/>
    </row>
    <row r="77" spans="1:256">
      <c r="A77" s="177"/>
      <c r="HQ77" s="179"/>
      <c r="HR77" s="179"/>
      <c r="HS77" s="179"/>
      <c r="HT77" s="179"/>
      <c r="HU77" s="179"/>
      <c r="HV77" s="179"/>
      <c r="HW77" s="179"/>
      <c r="HX77" s="179"/>
      <c r="HY77" s="179"/>
      <c r="HZ77" s="179"/>
      <c r="IA77" s="179"/>
      <c r="IB77" s="179"/>
      <c r="IC77" s="179"/>
      <c r="ID77" s="179"/>
      <c r="IE77" s="179"/>
      <c r="IF77" s="179"/>
      <c r="IG77" s="179"/>
      <c r="IH77" s="179"/>
      <c r="II77" s="179"/>
      <c r="IJ77" s="179"/>
      <c r="IK77" s="179"/>
      <c r="IL77" s="179"/>
      <c r="IM77" s="179"/>
      <c r="IN77" s="179"/>
      <c r="IO77" s="179"/>
      <c r="IP77" s="179"/>
      <c r="IQ77" s="179"/>
      <c r="IR77" s="179"/>
      <c r="IS77" s="179"/>
      <c r="IT77" s="179"/>
      <c r="IU77" s="179"/>
      <c r="IV77" s="179"/>
    </row>
    <row r="78" spans="1:256">
      <c r="A78" s="177"/>
      <c r="HQ78" s="179"/>
      <c r="HR78" s="179"/>
      <c r="HS78" s="179"/>
      <c r="HT78" s="179"/>
      <c r="HU78" s="179"/>
      <c r="HV78" s="179"/>
      <c r="HW78" s="179"/>
      <c r="HX78" s="179"/>
      <c r="HY78" s="179"/>
      <c r="HZ78" s="179"/>
      <c r="IA78" s="179"/>
      <c r="IB78" s="179"/>
      <c r="IC78" s="179"/>
      <c r="ID78" s="179"/>
      <c r="IE78" s="179"/>
      <c r="IF78" s="179"/>
      <c r="IG78" s="179"/>
      <c r="IH78" s="179"/>
      <c r="II78" s="179"/>
      <c r="IJ78" s="179"/>
      <c r="IK78" s="179"/>
      <c r="IL78" s="179"/>
      <c r="IM78" s="179"/>
      <c r="IN78" s="179"/>
      <c r="IO78" s="179"/>
      <c r="IP78" s="179"/>
      <c r="IQ78" s="179"/>
      <c r="IR78" s="179"/>
      <c r="IS78" s="179"/>
      <c r="IT78" s="179"/>
      <c r="IU78" s="179"/>
      <c r="IV78" s="179"/>
    </row>
    <row r="79" spans="1:256">
      <c r="A79" s="177"/>
      <c r="HQ79" s="179"/>
      <c r="HR79" s="179"/>
      <c r="HS79" s="179"/>
      <c r="HT79" s="179"/>
      <c r="HU79" s="179"/>
      <c r="HV79" s="179"/>
      <c r="HW79" s="179"/>
      <c r="HX79" s="179"/>
      <c r="HY79" s="179"/>
      <c r="HZ79" s="179"/>
      <c r="IA79" s="179"/>
      <c r="IB79" s="179"/>
      <c r="IC79" s="179"/>
      <c r="ID79" s="179"/>
      <c r="IE79" s="179"/>
      <c r="IF79" s="179"/>
      <c r="IG79" s="179"/>
      <c r="IH79" s="179"/>
      <c r="II79" s="179"/>
      <c r="IJ79" s="179"/>
      <c r="IK79" s="179"/>
      <c r="IL79" s="179"/>
      <c r="IM79" s="179"/>
      <c r="IN79" s="179"/>
      <c r="IO79" s="179"/>
      <c r="IP79" s="179"/>
      <c r="IQ79" s="179"/>
      <c r="IR79" s="179"/>
      <c r="IS79" s="179"/>
      <c r="IT79" s="179"/>
      <c r="IU79" s="179"/>
      <c r="IV79" s="179"/>
    </row>
    <row r="80" spans="1:256">
      <c r="A80" s="177"/>
      <c r="HQ80" s="179"/>
      <c r="HR80" s="179"/>
      <c r="HS80" s="179"/>
      <c r="HT80" s="179"/>
      <c r="HU80" s="179"/>
      <c r="HV80" s="179"/>
      <c r="HW80" s="179"/>
      <c r="HX80" s="179"/>
      <c r="HY80" s="179"/>
      <c r="HZ80" s="179"/>
      <c r="IA80" s="179"/>
      <c r="IB80" s="179"/>
      <c r="IC80" s="179"/>
      <c r="ID80" s="179"/>
      <c r="IE80" s="179"/>
      <c r="IF80" s="179"/>
      <c r="IG80" s="179"/>
      <c r="IH80" s="179"/>
      <c r="II80" s="179"/>
      <c r="IJ80" s="179"/>
      <c r="IK80" s="179"/>
      <c r="IL80" s="179"/>
      <c r="IM80" s="179"/>
      <c r="IN80" s="179"/>
      <c r="IO80" s="179"/>
      <c r="IP80" s="179"/>
      <c r="IQ80" s="179"/>
      <c r="IR80" s="179"/>
      <c r="IS80" s="179"/>
      <c r="IT80" s="179"/>
      <c r="IU80" s="179"/>
      <c r="IV80" s="179"/>
    </row>
    <row r="81" spans="1:256">
      <c r="A81" s="177"/>
      <c r="HQ81" s="179"/>
      <c r="HR81" s="179"/>
      <c r="HS81" s="179"/>
      <c r="HT81" s="179"/>
      <c r="HU81" s="179"/>
      <c r="HV81" s="179"/>
      <c r="HW81" s="179"/>
      <c r="HX81" s="179"/>
      <c r="HY81" s="179"/>
      <c r="HZ81" s="179"/>
      <c r="IA81" s="179"/>
      <c r="IB81" s="179"/>
      <c r="IC81" s="179"/>
      <c r="ID81" s="179"/>
      <c r="IE81" s="179"/>
      <c r="IF81" s="179"/>
      <c r="IG81" s="179"/>
      <c r="IH81" s="179"/>
      <c r="II81" s="179"/>
      <c r="IJ81" s="179"/>
      <c r="IK81" s="179"/>
      <c r="IL81" s="179"/>
      <c r="IM81" s="179"/>
      <c r="IN81" s="179"/>
      <c r="IO81" s="179"/>
      <c r="IP81" s="179"/>
      <c r="IQ81" s="179"/>
      <c r="IR81" s="179"/>
      <c r="IS81" s="179"/>
      <c r="IT81" s="179"/>
      <c r="IU81" s="179"/>
      <c r="IV81" s="179"/>
    </row>
    <row r="82" spans="1:256">
      <c r="A82" s="177"/>
      <c r="HQ82" s="179"/>
      <c r="HR82" s="179"/>
      <c r="HS82" s="179"/>
      <c r="HT82" s="179"/>
      <c r="HU82" s="179"/>
      <c r="HV82" s="179"/>
      <c r="HW82" s="179"/>
      <c r="HX82" s="179"/>
      <c r="HY82" s="179"/>
      <c r="HZ82" s="179"/>
      <c r="IA82" s="179"/>
      <c r="IB82" s="179"/>
      <c r="IC82" s="179"/>
      <c r="ID82" s="179"/>
      <c r="IE82" s="179"/>
      <c r="IF82" s="179"/>
      <c r="IG82" s="179"/>
      <c r="IH82" s="179"/>
      <c r="II82" s="179"/>
      <c r="IJ82" s="179"/>
      <c r="IK82" s="179"/>
      <c r="IL82" s="179"/>
      <c r="IM82" s="179"/>
      <c r="IN82" s="179"/>
      <c r="IO82" s="179"/>
      <c r="IP82" s="179"/>
      <c r="IQ82" s="179"/>
      <c r="IR82" s="179"/>
      <c r="IS82" s="179"/>
      <c r="IT82" s="179"/>
      <c r="IU82" s="179"/>
      <c r="IV82" s="179"/>
    </row>
    <row r="83" spans="1:256">
      <c r="A83" s="177"/>
      <c r="HQ83" s="179"/>
      <c r="HR83" s="179"/>
      <c r="HS83" s="179"/>
      <c r="HT83" s="179"/>
      <c r="HU83" s="179"/>
      <c r="HV83" s="179"/>
      <c r="HW83" s="179"/>
      <c r="HX83" s="179"/>
      <c r="HY83" s="179"/>
      <c r="HZ83" s="179"/>
      <c r="IA83" s="179"/>
      <c r="IB83" s="179"/>
      <c r="IC83" s="179"/>
      <c r="ID83" s="179"/>
      <c r="IE83" s="179"/>
      <c r="IF83" s="179"/>
      <c r="IG83" s="179"/>
      <c r="IH83" s="179"/>
      <c r="II83" s="179"/>
      <c r="IJ83" s="179"/>
      <c r="IK83" s="179"/>
      <c r="IL83" s="179"/>
      <c r="IM83" s="179"/>
      <c r="IN83" s="179"/>
      <c r="IO83" s="179"/>
      <c r="IP83" s="179"/>
      <c r="IQ83" s="179"/>
      <c r="IR83" s="179"/>
      <c r="IS83" s="179"/>
      <c r="IT83" s="179"/>
      <c r="IU83" s="179"/>
      <c r="IV83" s="179"/>
    </row>
    <row r="84" spans="1:256">
      <c r="A84" s="177"/>
      <c r="HQ84" s="179"/>
      <c r="HR84" s="179"/>
      <c r="HS84" s="179"/>
      <c r="HT84" s="179"/>
      <c r="HU84" s="179"/>
      <c r="HV84" s="179"/>
      <c r="HW84" s="179"/>
      <c r="HX84" s="179"/>
      <c r="HY84" s="179"/>
      <c r="HZ84" s="179"/>
      <c r="IA84" s="179"/>
      <c r="IB84" s="179"/>
      <c r="IC84" s="179"/>
      <c r="ID84" s="179"/>
      <c r="IE84" s="179"/>
      <c r="IF84" s="179"/>
      <c r="IG84" s="179"/>
      <c r="IH84" s="179"/>
      <c r="II84" s="179"/>
      <c r="IJ84" s="179"/>
      <c r="IK84" s="179"/>
      <c r="IL84" s="179"/>
      <c r="IM84" s="179"/>
      <c r="IN84" s="179"/>
      <c r="IO84" s="179"/>
      <c r="IP84" s="179"/>
      <c r="IQ84" s="179"/>
      <c r="IR84" s="179"/>
      <c r="IS84" s="179"/>
      <c r="IT84" s="179"/>
      <c r="IU84" s="179"/>
      <c r="IV84" s="179"/>
    </row>
    <row r="85" spans="1:256">
      <c r="A85" s="177"/>
      <c r="HQ85" s="179"/>
      <c r="HR85" s="179"/>
      <c r="HS85" s="179"/>
      <c r="HT85" s="179"/>
      <c r="HU85" s="179"/>
      <c r="HV85" s="179"/>
      <c r="HW85" s="179"/>
      <c r="HX85" s="179"/>
      <c r="HY85" s="179"/>
      <c r="HZ85" s="179"/>
      <c r="IA85" s="179"/>
      <c r="IB85" s="179"/>
      <c r="IC85" s="179"/>
      <c r="ID85" s="179"/>
      <c r="IE85" s="179"/>
      <c r="IF85" s="179"/>
      <c r="IG85" s="179"/>
      <c r="IH85" s="179"/>
      <c r="II85" s="179"/>
      <c r="IJ85" s="179"/>
      <c r="IK85" s="179"/>
      <c r="IL85" s="179"/>
      <c r="IM85" s="179"/>
      <c r="IN85" s="179"/>
      <c r="IO85" s="179"/>
      <c r="IP85" s="179"/>
      <c r="IQ85" s="179"/>
      <c r="IR85" s="179"/>
      <c r="IS85" s="179"/>
      <c r="IT85" s="179"/>
      <c r="IU85" s="179"/>
      <c r="IV85" s="179"/>
    </row>
    <row r="86" spans="1:256">
      <c r="A86" s="177"/>
      <c r="HQ86" s="179"/>
      <c r="HR86" s="179"/>
      <c r="HS86" s="179"/>
      <c r="HT86" s="179"/>
      <c r="HU86" s="179"/>
      <c r="HV86" s="179"/>
      <c r="HW86" s="179"/>
      <c r="HX86" s="179"/>
      <c r="HY86" s="179"/>
      <c r="HZ86" s="179"/>
      <c r="IA86" s="179"/>
      <c r="IB86" s="179"/>
      <c r="IC86" s="179"/>
      <c r="ID86" s="179"/>
      <c r="IE86" s="179"/>
      <c r="IF86" s="179"/>
      <c r="IG86" s="179"/>
      <c r="IH86" s="179"/>
      <c r="II86" s="179"/>
      <c r="IJ86" s="179"/>
      <c r="IK86" s="179"/>
      <c r="IL86" s="179"/>
      <c r="IM86" s="179"/>
      <c r="IN86" s="179"/>
      <c r="IO86" s="179"/>
      <c r="IP86" s="179"/>
      <c r="IQ86" s="179"/>
      <c r="IR86" s="179"/>
      <c r="IS86" s="179"/>
      <c r="IT86" s="179"/>
      <c r="IU86" s="179"/>
      <c r="IV86" s="179"/>
    </row>
    <row r="87" spans="1:256">
      <c r="A87" s="177"/>
      <c r="HQ87" s="179"/>
      <c r="HR87" s="179"/>
      <c r="HS87" s="179"/>
      <c r="HT87" s="179"/>
      <c r="HU87" s="179"/>
      <c r="HV87" s="179"/>
      <c r="HW87" s="179"/>
      <c r="HX87" s="179"/>
      <c r="HY87" s="179"/>
      <c r="HZ87" s="179"/>
      <c r="IA87" s="179"/>
      <c r="IB87" s="179"/>
      <c r="IC87" s="179"/>
      <c r="ID87" s="179"/>
      <c r="IE87" s="179"/>
      <c r="IF87" s="179"/>
      <c r="IG87" s="179"/>
      <c r="IH87" s="179"/>
      <c r="II87" s="179"/>
      <c r="IJ87" s="179"/>
      <c r="IK87" s="179"/>
      <c r="IL87" s="179"/>
      <c r="IM87" s="179"/>
      <c r="IN87" s="179"/>
      <c r="IO87" s="179"/>
      <c r="IP87" s="179"/>
      <c r="IQ87" s="179"/>
      <c r="IR87" s="179"/>
      <c r="IS87" s="179"/>
      <c r="IT87" s="179"/>
      <c r="IU87" s="179"/>
      <c r="IV87" s="179"/>
    </row>
    <row r="88" spans="1:256">
      <c r="A88" s="177"/>
      <c r="HQ88" s="179"/>
      <c r="HR88" s="179"/>
      <c r="HS88" s="179"/>
      <c r="HT88" s="179"/>
      <c r="HU88" s="179"/>
      <c r="HV88" s="179"/>
      <c r="HW88" s="179"/>
      <c r="HX88" s="179"/>
      <c r="HY88" s="179"/>
      <c r="HZ88" s="179"/>
      <c r="IA88" s="179"/>
      <c r="IB88" s="179"/>
      <c r="IC88" s="179"/>
      <c r="ID88" s="179"/>
      <c r="IE88" s="179"/>
      <c r="IF88" s="179"/>
      <c r="IG88" s="179"/>
      <c r="IH88" s="179"/>
      <c r="II88" s="179"/>
      <c r="IJ88" s="179"/>
      <c r="IK88" s="179"/>
      <c r="IL88" s="179"/>
      <c r="IM88" s="179"/>
      <c r="IN88" s="179"/>
      <c r="IO88" s="179"/>
      <c r="IP88" s="179"/>
      <c r="IQ88" s="179"/>
      <c r="IR88" s="179"/>
      <c r="IS88" s="179"/>
      <c r="IT88" s="179"/>
      <c r="IU88" s="179"/>
      <c r="IV88" s="179"/>
    </row>
    <row r="89" spans="1:256">
      <c r="A89" s="177"/>
      <c r="HQ89" s="179"/>
      <c r="HR89" s="179"/>
      <c r="HS89" s="179"/>
      <c r="HT89" s="179"/>
      <c r="HU89" s="179"/>
      <c r="HV89" s="179"/>
      <c r="HW89" s="179"/>
      <c r="HX89" s="179"/>
      <c r="HY89" s="179"/>
      <c r="HZ89" s="179"/>
      <c r="IA89" s="179"/>
      <c r="IB89" s="179"/>
      <c r="IC89" s="179"/>
      <c r="ID89" s="179"/>
      <c r="IE89" s="179"/>
      <c r="IF89" s="179"/>
      <c r="IG89" s="179"/>
      <c r="IH89" s="179"/>
      <c r="II89" s="179"/>
      <c r="IJ89" s="179"/>
      <c r="IK89" s="179"/>
      <c r="IL89" s="179"/>
      <c r="IM89" s="179"/>
      <c r="IN89" s="179"/>
      <c r="IO89" s="179"/>
      <c r="IP89" s="179"/>
      <c r="IQ89" s="179"/>
      <c r="IR89" s="179"/>
      <c r="IS89" s="179"/>
      <c r="IT89" s="179"/>
      <c r="IU89" s="179"/>
      <c r="IV89" s="179"/>
    </row>
    <row r="90" spans="1:256">
      <c r="A90" s="177"/>
      <c r="HQ90" s="179"/>
      <c r="HR90" s="179"/>
      <c r="HS90" s="179"/>
      <c r="HT90" s="179"/>
      <c r="HU90" s="179"/>
      <c r="HV90" s="179"/>
      <c r="HW90" s="179"/>
      <c r="HX90" s="179"/>
      <c r="HY90" s="179"/>
      <c r="HZ90" s="179"/>
      <c r="IA90" s="179"/>
      <c r="IB90" s="179"/>
      <c r="IC90" s="179"/>
      <c r="ID90" s="179"/>
      <c r="IE90" s="179"/>
      <c r="IF90" s="179"/>
      <c r="IG90" s="179"/>
      <c r="IH90" s="179"/>
      <c r="II90" s="179"/>
      <c r="IJ90" s="179"/>
      <c r="IK90" s="179"/>
      <c r="IL90" s="179"/>
      <c r="IM90" s="179"/>
      <c r="IN90" s="179"/>
      <c r="IO90" s="179"/>
      <c r="IP90" s="179"/>
      <c r="IQ90" s="179"/>
      <c r="IR90" s="179"/>
      <c r="IS90" s="179"/>
      <c r="IT90" s="179"/>
      <c r="IU90" s="179"/>
      <c r="IV90" s="179"/>
    </row>
    <row r="91" spans="1:256">
      <c r="A91" s="177"/>
      <c r="HQ91" s="179"/>
      <c r="HR91" s="179"/>
      <c r="HS91" s="179"/>
      <c r="HT91" s="179"/>
      <c r="HU91" s="179"/>
      <c r="HV91" s="179"/>
      <c r="HW91" s="179"/>
      <c r="HX91" s="179"/>
      <c r="HY91" s="179"/>
      <c r="HZ91" s="179"/>
      <c r="IA91" s="179"/>
      <c r="IB91" s="179"/>
      <c r="IC91" s="179"/>
      <c r="ID91" s="179"/>
      <c r="IE91" s="179"/>
      <c r="IF91" s="179"/>
      <c r="IG91" s="179"/>
      <c r="IH91" s="179"/>
      <c r="II91" s="179"/>
      <c r="IJ91" s="179"/>
      <c r="IK91" s="179"/>
      <c r="IL91" s="179"/>
      <c r="IM91" s="179"/>
      <c r="IN91" s="179"/>
      <c r="IO91" s="179"/>
      <c r="IP91" s="179"/>
      <c r="IQ91" s="179"/>
      <c r="IR91" s="179"/>
      <c r="IS91" s="179"/>
      <c r="IT91" s="179"/>
      <c r="IU91" s="179"/>
      <c r="IV91" s="179"/>
    </row>
    <row r="92" spans="1:256">
      <c r="A92" s="177"/>
      <c r="HQ92" s="179"/>
      <c r="HR92" s="179"/>
      <c r="HS92" s="179"/>
      <c r="HT92" s="179"/>
      <c r="HU92" s="179"/>
      <c r="HV92" s="179"/>
      <c r="HW92" s="179"/>
      <c r="HX92" s="179"/>
      <c r="HY92" s="179"/>
      <c r="HZ92" s="179"/>
      <c r="IA92" s="179"/>
      <c r="IB92" s="179"/>
      <c r="IC92" s="179"/>
      <c r="ID92" s="179"/>
      <c r="IE92" s="179"/>
      <c r="IF92" s="179"/>
      <c r="IG92" s="179"/>
      <c r="IH92" s="179"/>
      <c r="II92" s="179"/>
      <c r="IJ92" s="179"/>
      <c r="IK92" s="179"/>
      <c r="IL92" s="179"/>
      <c r="IM92" s="179"/>
      <c r="IN92" s="179"/>
      <c r="IO92" s="179"/>
      <c r="IP92" s="179"/>
      <c r="IQ92" s="179"/>
      <c r="IR92" s="179"/>
      <c r="IS92" s="179"/>
      <c r="IT92" s="179"/>
      <c r="IU92" s="179"/>
      <c r="IV92" s="179"/>
    </row>
    <row r="93" spans="1:256">
      <c r="A93" s="177"/>
      <c r="HQ93" s="179"/>
      <c r="HR93" s="179"/>
      <c r="HS93" s="179"/>
      <c r="HT93" s="179"/>
      <c r="HU93" s="179"/>
      <c r="HV93" s="179"/>
      <c r="HW93" s="179"/>
      <c r="HX93" s="179"/>
      <c r="HY93" s="179"/>
      <c r="HZ93" s="179"/>
      <c r="IA93" s="179"/>
      <c r="IB93" s="179"/>
      <c r="IC93" s="179"/>
      <c r="ID93" s="179"/>
      <c r="IE93" s="179"/>
      <c r="IF93" s="179"/>
      <c r="IG93" s="179"/>
      <c r="IH93" s="179"/>
      <c r="II93" s="179"/>
      <c r="IJ93" s="179"/>
      <c r="IK93" s="179"/>
      <c r="IL93" s="179"/>
      <c r="IM93" s="179"/>
      <c r="IN93" s="179"/>
      <c r="IO93" s="179"/>
      <c r="IP93" s="179"/>
      <c r="IQ93" s="179"/>
      <c r="IR93" s="179"/>
      <c r="IS93" s="179"/>
      <c r="IT93" s="179"/>
      <c r="IU93" s="179"/>
      <c r="IV93" s="179"/>
    </row>
    <row r="94" spans="1:256">
      <c r="A94" s="177"/>
      <c r="HQ94" s="179"/>
      <c r="HR94" s="179"/>
      <c r="HS94" s="179"/>
      <c r="HT94" s="179"/>
      <c r="HU94" s="179"/>
      <c r="HV94" s="179"/>
      <c r="HW94" s="179"/>
      <c r="HX94" s="179"/>
      <c r="HY94" s="179"/>
      <c r="HZ94" s="179"/>
      <c r="IA94" s="179"/>
      <c r="IB94" s="179"/>
      <c r="IC94" s="179"/>
      <c r="ID94" s="179"/>
      <c r="IE94" s="179"/>
      <c r="IF94" s="179"/>
      <c r="IG94" s="179"/>
      <c r="IH94" s="179"/>
      <c r="II94" s="179"/>
      <c r="IJ94" s="179"/>
      <c r="IK94" s="179"/>
      <c r="IL94" s="179"/>
      <c r="IM94" s="179"/>
      <c r="IN94" s="179"/>
      <c r="IO94" s="179"/>
      <c r="IP94" s="179"/>
      <c r="IQ94" s="179"/>
      <c r="IR94" s="179"/>
      <c r="IS94" s="179"/>
      <c r="IT94" s="179"/>
      <c r="IU94" s="179"/>
      <c r="IV94" s="179"/>
    </row>
    <row r="95" spans="1:256">
      <c r="A95" s="177"/>
      <c r="HQ95" s="179"/>
      <c r="HR95" s="179"/>
      <c r="HS95" s="179"/>
      <c r="HT95" s="179"/>
      <c r="HU95" s="179"/>
      <c r="HV95" s="179"/>
      <c r="HW95" s="179"/>
      <c r="HX95" s="179"/>
      <c r="HY95" s="179"/>
      <c r="HZ95" s="179"/>
      <c r="IA95" s="179"/>
      <c r="IB95" s="179"/>
      <c r="IC95" s="179"/>
      <c r="ID95" s="179"/>
      <c r="IE95" s="179"/>
      <c r="IF95" s="179"/>
      <c r="IG95" s="179"/>
      <c r="IH95" s="179"/>
      <c r="II95" s="179"/>
      <c r="IJ95" s="179"/>
      <c r="IK95" s="179"/>
      <c r="IL95" s="179"/>
      <c r="IM95" s="179"/>
      <c r="IN95" s="179"/>
      <c r="IO95" s="179"/>
      <c r="IP95" s="179"/>
      <c r="IQ95" s="179"/>
      <c r="IR95" s="179"/>
      <c r="IS95" s="179"/>
      <c r="IT95" s="179"/>
      <c r="IU95" s="179"/>
      <c r="IV95" s="179"/>
    </row>
    <row r="96" spans="1:256">
      <c r="A96" s="177"/>
      <c r="HQ96" s="179"/>
      <c r="HR96" s="179"/>
      <c r="HS96" s="179"/>
      <c r="HT96" s="179"/>
      <c r="HU96" s="179"/>
      <c r="HV96" s="179"/>
      <c r="HW96" s="179"/>
      <c r="HX96" s="179"/>
      <c r="HY96" s="179"/>
      <c r="HZ96" s="179"/>
      <c r="IA96" s="179"/>
      <c r="IB96" s="179"/>
      <c r="IC96" s="179"/>
      <c r="ID96" s="179"/>
      <c r="IE96" s="179"/>
      <c r="IF96" s="179"/>
      <c r="IG96" s="179"/>
      <c r="IH96" s="179"/>
      <c r="II96" s="179"/>
      <c r="IJ96" s="179"/>
      <c r="IK96" s="179"/>
      <c r="IL96" s="179"/>
      <c r="IM96" s="179"/>
      <c r="IN96" s="179"/>
      <c r="IO96" s="179"/>
      <c r="IP96" s="179"/>
      <c r="IQ96" s="179"/>
      <c r="IR96" s="179"/>
      <c r="IS96" s="179"/>
      <c r="IT96" s="179"/>
      <c r="IU96" s="179"/>
      <c r="IV96" s="179"/>
    </row>
    <row r="97" spans="1:256">
      <c r="A97" s="177"/>
      <c r="HQ97" s="179"/>
      <c r="HR97" s="179"/>
      <c r="HS97" s="179"/>
      <c r="HT97" s="179"/>
      <c r="HU97" s="179"/>
      <c r="HV97" s="179"/>
      <c r="HW97" s="179"/>
      <c r="HX97" s="179"/>
      <c r="HY97" s="179"/>
      <c r="HZ97" s="179"/>
      <c r="IA97" s="179"/>
      <c r="IB97" s="179"/>
      <c r="IC97" s="179"/>
      <c r="ID97" s="179"/>
      <c r="IE97" s="179"/>
      <c r="IF97" s="179"/>
      <c r="IG97" s="179"/>
      <c r="IH97" s="179"/>
      <c r="II97" s="179"/>
      <c r="IJ97" s="179"/>
      <c r="IK97" s="179"/>
      <c r="IL97" s="179"/>
      <c r="IM97" s="179"/>
      <c r="IN97" s="179"/>
      <c r="IO97" s="179"/>
      <c r="IP97" s="179"/>
      <c r="IQ97" s="179"/>
      <c r="IR97" s="179"/>
      <c r="IS97" s="179"/>
      <c r="IT97" s="179"/>
      <c r="IU97" s="179"/>
      <c r="IV97" s="179"/>
    </row>
    <row r="98" spans="1:256">
      <c r="A98" s="177"/>
      <c r="HQ98" s="179"/>
      <c r="HR98" s="179"/>
      <c r="HS98" s="179"/>
      <c r="HT98" s="179"/>
      <c r="HU98" s="179"/>
      <c r="HV98" s="179"/>
      <c r="HW98" s="179"/>
      <c r="HX98" s="179"/>
      <c r="HY98" s="179"/>
      <c r="HZ98" s="179"/>
      <c r="IA98" s="179"/>
      <c r="IB98" s="179"/>
      <c r="IC98" s="179"/>
      <c r="ID98" s="179"/>
      <c r="IE98" s="179"/>
      <c r="IF98" s="179"/>
      <c r="IG98" s="179"/>
      <c r="IH98" s="179"/>
      <c r="II98" s="179"/>
      <c r="IJ98" s="179"/>
      <c r="IK98" s="179"/>
      <c r="IL98" s="179"/>
      <c r="IM98" s="179"/>
      <c r="IN98" s="179"/>
      <c r="IO98" s="179"/>
      <c r="IP98" s="179"/>
      <c r="IQ98" s="179"/>
      <c r="IR98" s="179"/>
      <c r="IS98" s="179"/>
      <c r="IT98" s="179"/>
      <c r="IU98" s="179"/>
      <c r="IV98" s="179"/>
    </row>
    <row r="99" spans="1:256">
      <c r="A99" s="177"/>
      <c r="HQ99" s="179"/>
      <c r="HR99" s="179"/>
      <c r="HS99" s="179"/>
      <c r="HT99" s="179"/>
      <c r="HU99" s="179"/>
      <c r="HV99" s="179"/>
      <c r="HW99" s="179"/>
      <c r="HX99" s="179"/>
      <c r="HY99" s="179"/>
      <c r="HZ99" s="179"/>
      <c r="IA99" s="179"/>
      <c r="IB99" s="179"/>
      <c r="IC99" s="179"/>
      <c r="ID99" s="179"/>
      <c r="IE99" s="179"/>
      <c r="IF99" s="179"/>
      <c r="IG99" s="179"/>
      <c r="IH99" s="179"/>
      <c r="II99" s="179"/>
      <c r="IJ99" s="179"/>
      <c r="IK99" s="179"/>
      <c r="IL99" s="179"/>
      <c r="IM99" s="179"/>
      <c r="IN99" s="179"/>
      <c r="IO99" s="179"/>
      <c r="IP99" s="179"/>
      <c r="IQ99" s="179"/>
      <c r="IR99" s="179"/>
      <c r="IS99" s="179"/>
      <c r="IT99" s="179"/>
      <c r="IU99" s="179"/>
      <c r="IV99" s="179"/>
    </row>
    <row r="100" spans="1:256">
      <c r="A100" s="177"/>
      <c r="HQ100" s="179"/>
      <c r="HR100" s="179"/>
      <c r="HS100" s="179"/>
      <c r="HT100" s="179"/>
      <c r="HU100" s="179"/>
      <c r="HV100" s="179"/>
      <c r="HW100" s="179"/>
      <c r="HX100" s="179"/>
      <c r="HY100" s="179"/>
      <c r="HZ100" s="179"/>
      <c r="IA100" s="179"/>
      <c r="IB100" s="179"/>
      <c r="IC100" s="179"/>
      <c r="ID100" s="179"/>
      <c r="IE100" s="179"/>
      <c r="IF100" s="179"/>
      <c r="IG100" s="179"/>
      <c r="IH100" s="179"/>
      <c r="II100" s="179"/>
      <c r="IJ100" s="179"/>
      <c r="IK100" s="179"/>
      <c r="IL100" s="179"/>
      <c r="IM100" s="179"/>
      <c r="IN100" s="179"/>
      <c r="IO100" s="179"/>
      <c r="IP100" s="179"/>
      <c r="IQ100" s="179"/>
      <c r="IR100" s="179"/>
      <c r="IS100" s="179"/>
      <c r="IT100" s="179"/>
      <c r="IU100" s="179"/>
      <c r="IV100" s="179"/>
    </row>
    <row r="101" spans="1:256">
      <c r="A101" s="177"/>
      <c r="HQ101" s="179"/>
      <c r="HR101" s="179"/>
      <c r="HS101" s="179"/>
      <c r="HT101" s="179"/>
      <c r="HU101" s="179"/>
      <c r="HV101" s="179"/>
      <c r="HW101" s="179"/>
      <c r="HX101" s="179"/>
      <c r="HY101" s="179"/>
      <c r="HZ101" s="179"/>
      <c r="IA101" s="179"/>
      <c r="IB101" s="179"/>
      <c r="IC101" s="179"/>
      <c r="ID101" s="179"/>
      <c r="IE101" s="179"/>
      <c r="IF101" s="179"/>
      <c r="IG101" s="179"/>
      <c r="IH101" s="179"/>
      <c r="II101" s="179"/>
      <c r="IJ101" s="179"/>
      <c r="IK101" s="179"/>
      <c r="IL101" s="179"/>
      <c r="IM101" s="179"/>
      <c r="IN101" s="179"/>
      <c r="IO101" s="179"/>
      <c r="IP101" s="179"/>
      <c r="IQ101" s="179"/>
      <c r="IR101" s="179"/>
      <c r="IS101" s="179"/>
      <c r="IT101" s="179"/>
      <c r="IU101" s="179"/>
      <c r="IV101" s="179"/>
    </row>
    <row r="102" spans="1:256">
      <c r="A102" s="177"/>
      <c r="HQ102" s="179"/>
      <c r="HR102" s="179"/>
      <c r="HS102" s="179"/>
      <c r="HT102" s="179"/>
      <c r="HU102" s="179"/>
      <c r="HV102" s="179"/>
      <c r="HW102" s="179"/>
      <c r="HX102" s="179"/>
      <c r="HY102" s="179"/>
      <c r="HZ102" s="179"/>
      <c r="IA102" s="179"/>
      <c r="IB102" s="179"/>
      <c r="IC102" s="179"/>
      <c r="ID102" s="179"/>
      <c r="IE102" s="179"/>
      <c r="IF102" s="179"/>
      <c r="IG102" s="179"/>
      <c r="IH102" s="179"/>
      <c r="II102" s="179"/>
      <c r="IJ102" s="179"/>
      <c r="IK102" s="179"/>
      <c r="IL102" s="179"/>
      <c r="IM102" s="179"/>
      <c r="IN102" s="179"/>
      <c r="IO102" s="179"/>
      <c r="IP102" s="179"/>
      <c r="IQ102" s="179"/>
      <c r="IR102" s="179"/>
      <c r="IS102" s="179"/>
      <c r="IT102" s="179"/>
      <c r="IU102" s="179"/>
      <c r="IV102" s="179"/>
    </row>
    <row r="103" spans="1:256">
      <c r="A103" s="177"/>
      <c r="HQ103" s="179"/>
      <c r="HR103" s="179"/>
      <c r="HS103" s="179"/>
      <c r="HT103" s="179"/>
      <c r="HU103" s="179"/>
      <c r="HV103" s="179"/>
      <c r="HW103" s="179"/>
      <c r="HX103" s="179"/>
      <c r="HY103" s="179"/>
      <c r="HZ103" s="179"/>
      <c r="IA103" s="179"/>
      <c r="IB103" s="179"/>
      <c r="IC103" s="179"/>
      <c r="ID103" s="179"/>
      <c r="IE103" s="179"/>
      <c r="IF103" s="179"/>
      <c r="IG103" s="179"/>
      <c r="IH103" s="179"/>
      <c r="II103" s="179"/>
      <c r="IJ103" s="179"/>
      <c r="IK103" s="179"/>
      <c r="IL103" s="179"/>
      <c r="IM103" s="179"/>
      <c r="IN103" s="179"/>
      <c r="IO103" s="179"/>
      <c r="IP103" s="179"/>
      <c r="IQ103" s="179"/>
      <c r="IR103" s="179"/>
      <c r="IS103" s="179"/>
      <c r="IT103" s="179"/>
      <c r="IU103" s="179"/>
      <c r="IV103" s="179"/>
    </row>
    <row r="104" spans="1:256">
      <c r="A104" s="177"/>
      <c r="HQ104" s="179"/>
      <c r="HR104" s="179"/>
      <c r="HS104" s="179"/>
      <c r="HT104" s="179"/>
      <c r="HU104" s="179"/>
      <c r="HV104" s="179"/>
      <c r="HW104" s="179"/>
      <c r="HX104" s="179"/>
      <c r="HY104" s="179"/>
      <c r="HZ104" s="179"/>
      <c r="IA104" s="179"/>
      <c r="IB104" s="179"/>
      <c r="IC104" s="179"/>
      <c r="ID104" s="179"/>
      <c r="IE104" s="179"/>
      <c r="IF104" s="179"/>
      <c r="IG104" s="179"/>
      <c r="IH104" s="179"/>
      <c r="II104" s="179"/>
      <c r="IJ104" s="179"/>
      <c r="IK104" s="179"/>
      <c r="IL104" s="179"/>
      <c r="IM104" s="179"/>
      <c r="IN104" s="179"/>
      <c r="IO104" s="179"/>
      <c r="IP104" s="179"/>
      <c r="IQ104" s="179"/>
      <c r="IR104" s="179"/>
      <c r="IS104" s="179"/>
      <c r="IT104" s="179"/>
      <c r="IU104" s="179"/>
      <c r="IV104" s="179"/>
    </row>
    <row r="105" spans="1:256">
      <c r="A105" s="177"/>
      <c r="HQ105" s="179"/>
      <c r="HR105" s="179"/>
      <c r="HS105" s="179"/>
      <c r="HT105" s="179"/>
      <c r="HU105" s="179"/>
      <c r="HV105" s="179"/>
      <c r="HW105" s="179"/>
      <c r="HX105" s="179"/>
      <c r="HY105" s="179"/>
      <c r="HZ105" s="179"/>
      <c r="IA105" s="179"/>
      <c r="IB105" s="179"/>
      <c r="IC105" s="179"/>
      <c r="ID105" s="179"/>
      <c r="IE105" s="179"/>
      <c r="IF105" s="179"/>
      <c r="IG105" s="179"/>
      <c r="IH105" s="179"/>
      <c r="II105" s="179"/>
      <c r="IJ105" s="179"/>
      <c r="IK105" s="179"/>
      <c r="IL105" s="179"/>
      <c r="IM105" s="179"/>
      <c r="IN105" s="179"/>
      <c r="IO105" s="179"/>
      <c r="IP105" s="179"/>
      <c r="IQ105" s="179"/>
      <c r="IR105" s="179"/>
      <c r="IS105" s="179"/>
      <c r="IT105" s="179"/>
      <c r="IU105" s="179"/>
      <c r="IV105" s="179"/>
    </row>
    <row r="106" spans="1:256">
      <c r="A106" s="177"/>
      <c r="HQ106" s="179"/>
      <c r="HR106" s="179"/>
      <c r="HS106" s="179"/>
      <c r="HT106" s="179"/>
      <c r="HU106" s="179"/>
      <c r="HV106" s="179"/>
      <c r="HW106" s="179"/>
      <c r="HX106" s="179"/>
      <c r="HY106" s="179"/>
      <c r="HZ106" s="179"/>
      <c r="IA106" s="179"/>
      <c r="IB106" s="179"/>
      <c r="IC106" s="179"/>
      <c r="ID106" s="179"/>
      <c r="IE106" s="179"/>
      <c r="IF106" s="179"/>
      <c r="IG106" s="179"/>
      <c r="IH106" s="179"/>
      <c r="II106" s="179"/>
      <c r="IJ106" s="179"/>
      <c r="IK106" s="179"/>
      <c r="IL106" s="179"/>
      <c r="IM106" s="179"/>
      <c r="IN106" s="179"/>
      <c r="IO106" s="179"/>
      <c r="IP106" s="179"/>
      <c r="IQ106" s="179"/>
      <c r="IR106" s="179"/>
      <c r="IS106" s="179"/>
      <c r="IT106" s="179"/>
      <c r="IU106" s="179"/>
      <c r="IV106" s="179"/>
    </row>
    <row r="107" spans="1:256">
      <c r="A107" s="177"/>
      <c r="HQ107" s="179"/>
      <c r="HR107" s="179"/>
      <c r="HS107" s="179"/>
      <c r="HT107" s="179"/>
      <c r="HU107" s="179"/>
      <c r="HV107" s="179"/>
      <c r="HW107" s="179"/>
      <c r="HX107" s="179"/>
      <c r="HY107" s="179"/>
      <c r="HZ107" s="179"/>
      <c r="IA107" s="179"/>
      <c r="IB107" s="179"/>
      <c r="IC107" s="179"/>
      <c r="ID107" s="179"/>
      <c r="IE107" s="179"/>
      <c r="IF107" s="179"/>
      <c r="IG107" s="179"/>
      <c r="IH107" s="179"/>
      <c r="II107" s="179"/>
      <c r="IJ107" s="179"/>
      <c r="IK107" s="179"/>
      <c r="IL107" s="179"/>
      <c r="IM107" s="179"/>
      <c r="IN107" s="179"/>
      <c r="IO107" s="179"/>
      <c r="IP107" s="179"/>
      <c r="IQ107" s="179"/>
      <c r="IR107" s="179"/>
      <c r="IS107" s="179"/>
      <c r="IT107" s="179"/>
      <c r="IU107" s="179"/>
      <c r="IV107" s="179"/>
    </row>
    <row r="108" spans="1:256">
      <c r="A108" s="177"/>
      <c r="HQ108" s="179"/>
      <c r="HR108" s="179"/>
      <c r="HS108" s="179"/>
      <c r="HT108" s="179"/>
      <c r="HU108" s="179"/>
      <c r="HV108" s="179"/>
      <c r="HW108" s="179"/>
      <c r="HX108" s="179"/>
      <c r="HY108" s="179"/>
      <c r="HZ108" s="179"/>
      <c r="IA108" s="179"/>
      <c r="IB108" s="179"/>
      <c r="IC108" s="179"/>
      <c r="ID108" s="179"/>
      <c r="IE108" s="179"/>
      <c r="IF108" s="179"/>
      <c r="IG108" s="179"/>
      <c r="IH108" s="179"/>
      <c r="II108" s="179"/>
      <c r="IJ108" s="179"/>
      <c r="IK108" s="179"/>
      <c r="IL108" s="179"/>
      <c r="IM108" s="179"/>
      <c r="IN108" s="179"/>
      <c r="IO108" s="179"/>
      <c r="IP108" s="179"/>
      <c r="IQ108" s="179"/>
      <c r="IR108" s="179"/>
      <c r="IS108" s="179"/>
      <c r="IT108" s="179"/>
      <c r="IU108" s="179"/>
      <c r="IV108" s="179"/>
    </row>
    <row r="109" spans="1:256">
      <c r="A109" s="177"/>
      <c r="HQ109" s="179"/>
      <c r="HR109" s="179"/>
      <c r="HS109" s="179"/>
      <c r="HT109" s="179"/>
      <c r="HU109" s="179"/>
      <c r="HV109" s="179"/>
      <c r="HW109" s="179"/>
      <c r="HX109" s="179"/>
      <c r="HY109" s="179"/>
      <c r="HZ109" s="179"/>
      <c r="IA109" s="179"/>
      <c r="IB109" s="179"/>
      <c r="IC109" s="179"/>
      <c r="ID109" s="179"/>
      <c r="IE109" s="179"/>
      <c r="IF109" s="179"/>
      <c r="IG109" s="179"/>
      <c r="IH109" s="179"/>
      <c r="II109" s="179"/>
      <c r="IJ109" s="179"/>
      <c r="IK109" s="179"/>
      <c r="IL109" s="179"/>
      <c r="IM109" s="179"/>
      <c r="IN109" s="179"/>
      <c r="IO109" s="179"/>
      <c r="IP109" s="179"/>
      <c r="IQ109" s="179"/>
      <c r="IR109" s="179"/>
      <c r="IS109" s="179"/>
      <c r="IT109" s="179"/>
      <c r="IU109" s="179"/>
      <c r="IV109" s="179"/>
    </row>
    <row r="110" spans="1:256">
      <c r="A110" s="177"/>
      <c r="HQ110" s="179"/>
      <c r="HR110" s="179"/>
      <c r="HS110" s="179"/>
      <c r="HT110" s="179"/>
      <c r="HU110" s="179"/>
      <c r="HV110" s="179"/>
      <c r="HW110" s="179"/>
      <c r="HX110" s="179"/>
      <c r="HY110" s="179"/>
      <c r="HZ110" s="179"/>
      <c r="IA110" s="179"/>
      <c r="IB110" s="179"/>
      <c r="IC110" s="179"/>
      <c r="ID110" s="179"/>
      <c r="IE110" s="179"/>
      <c r="IF110" s="179"/>
      <c r="IG110" s="179"/>
      <c r="IH110" s="179"/>
      <c r="II110" s="179"/>
      <c r="IJ110" s="179"/>
      <c r="IK110" s="179"/>
      <c r="IL110" s="179"/>
      <c r="IM110" s="179"/>
      <c r="IN110" s="179"/>
      <c r="IO110" s="179"/>
      <c r="IP110" s="179"/>
      <c r="IQ110" s="179"/>
      <c r="IR110" s="179"/>
      <c r="IS110" s="179"/>
      <c r="IT110" s="179"/>
      <c r="IU110" s="179"/>
      <c r="IV110" s="179"/>
    </row>
    <row r="111" spans="1:256">
      <c r="A111" s="177"/>
      <c r="HQ111" s="179"/>
      <c r="HR111" s="179"/>
      <c r="HS111" s="179"/>
      <c r="HT111" s="179"/>
      <c r="HU111" s="179"/>
      <c r="HV111" s="179"/>
      <c r="HW111" s="179"/>
      <c r="HX111" s="179"/>
      <c r="HY111" s="179"/>
      <c r="HZ111" s="179"/>
      <c r="IA111" s="179"/>
      <c r="IB111" s="179"/>
      <c r="IC111" s="179"/>
      <c r="ID111" s="179"/>
      <c r="IE111" s="179"/>
      <c r="IF111" s="179"/>
      <c r="IG111" s="179"/>
      <c r="IH111" s="179"/>
      <c r="II111" s="179"/>
      <c r="IJ111" s="179"/>
      <c r="IK111" s="179"/>
      <c r="IL111" s="179"/>
      <c r="IM111" s="179"/>
      <c r="IN111" s="179"/>
      <c r="IO111" s="179"/>
      <c r="IP111" s="179"/>
      <c r="IQ111" s="179"/>
      <c r="IR111" s="179"/>
      <c r="IS111" s="179"/>
      <c r="IT111" s="179"/>
      <c r="IU111" s="179"/>
      <c r="IV111" s="179"/>
    </row>
    <row r="112" spans="1:256">
      <c r="A112" s="177"/>
      <c r="HQ112" s="179"/>
      <c r="HR112" s="179"/>
      <c r="HS112" s="179"/>
      <c r="HT112" s="179"/>
      <c r="HU112" s="179"/>
      <c r="HV112" s="179"/>
      <c r="HW112" s="179"/>
      <c r="HX112" s="179"/>
      <c r="HY112" s="179"/>
      <c r="HZ112" s="179"/>
      <c r="IA112" s="179"/>
      <c r="IB112" s="179"/>
      <c r="IC112" s="179"/>
      <c r="ID112" s="179"/>
      <c r="IE112" s="179"/>
      <c r="IF112" s="179"/>
      <c r="IG112" s="179"/>
      <c r="IH112" s="179"/>
      <c r="II112" s="179"/>
      <c r="IJ112" s="179"/>
      <c r="IK112" s="179"/>
      <c r="IL112" s="179"/>
      <c r="IM112" s="179"/>
      <c r="IN112" s="179"/>
      <c r="IO112" s="179"/>
      <c r="IP112" s="179"/>
      <c r="IQ112" s="179"/>
      <c r="IR112" s="179"/>
      <c r="IS112" s="179"/>
      <c r="IT112" s="179"/>
      <c r="IU112" s="179"/>
      <c r="IV112" s="179"/>
    </row>
    <row r="113" spans="1:256">
      <c r="A113" s="177"/>
      <c r="HQ113" s="179"/>
      <c r="HR113" s="179"/>
      <c r="HS113" s="179"/>
      <c r="HT113" s="179"/>
      <c r="HU113" s="179"/>
      <c r="HV113" s="179"/>
      <c r="HW113" s="179"/>
      <c r="HX113" s="179"/>
      <c r="HY113" s="179"/>
      <c r="HZ113" s="179"/>
      <c r="IA113" s="179"/>
      <c r="IB113" s="179"/>
      <c r="IC113" s="179"/>
      <c r="ID113" s="179"/>
      <c r="IE113" s="179"/>
      <c r="IF113" s="179"/>
      <c r="IG113" s="179"/>
      <c r="IH113" s="179"/>
      <c r="II113" s="179"/>
      <c r="IJ113" s="179"/>
      <c r="IK113" s="179"/>
      <c r="IL113" s="179"/>
      <c r="IM113" s="179"/>
      <c r="IN113" s="179"/>
      <c r="IO113" s="179"/>
      <c r="IP113" s="179"/>
      <c r="IQ113" s="179"/>
      <c r="IR113" s="179"/>
      <c r="IS113" s="179"/>
      <c r="IT113" s="179"/>
      <c r="IU113" s="179"/>
      <c r="IV113" s="179"/>
    </row>
    <row r="114" spans="1:256">
      <c r="A114" s="177"/>
      <c r="HQ114" s="179"/>
      <c r="HR114" s="179"/>
      <c r="HS114" s="179"/>
      <c r="HT114" s="179"/>
      <c r="HU114" s="179"/>
      <c r="HV114" s="179"/>
      <c r="HW114" s="179"/>
      <c r="HX114" s="179"/>
      <c r="HY114" s="179"/>
      <c r="HZ114" s="179"/>
      <c r="IA114" s="179"/>
      <c r="IB114" s="179"/>
      <c r="IC114" s="179"/>
      <c r="ID114" s="179"/>
      <c r="IE114" s="179"/>
      <c r="IF114" s="179"/>
      <c r="IG114" s="179"/>
      <c r="IH114" s="179"/>
      <c r="II114" s="179"/>
      <c r="IJ114" s="179"/>
      <c r="IK114" s="179"/>
      <c r="IL114" s="179"/>
      <c r="IM114" s="179"/>
      <c r="IN114" s="179"/>
      <c r="IO114" s="179"/>
      <c r="IP114" s="179"/>
      <c r="IQ114" s="179"/>
      <c r="IR114" s="179"/>
      <c r="IS114" s="179"/>
      <c r="IT114" s="179"/>
      <c r="IU114" s="179"/>
      <c r="IV114" s="179"/>
    </row>
    <row r="115" spans="1:256">
      <c r="A115" s="177"/>
      <c r="HQ115" s="179"/>
      <c r="HR115" s="179"/>
      <c r="HS115" s="179"/>
      <c r="HT115" s="179"/>
      <c r="HU115" s="179"/>
      <c r="HV115" s="179"/>
      <c r="HW115" s="179"/>
      <c r="HX115" s="179"/>
      <c r="HY115" s="179"/>
      <c r="HZ115" s="179"/>
      <c r="IA115" s="179"/>
      <c r="IB115" s="179"/>
      <c r="IC115" s="179"/>
      <c r="ID115" s="179"/>
      <c r="IE115" s="179"/>
      <c r="IF115" s="179"/>
      <c r="IG115" s="179"/>
      <c r="IH115" s="179"/>
      <c r="II115" s="179"/>
      <c r="IJ115" s="179"/>
      <c r="IK115" s="179"/>
      <c r="IL115" s="179"/>
      <c r="IM115" s="179"/>
      <c r="IN115" s="179"/>
      <c r="IO115" s="179"/>
      <c r="IP115" s="179"/>
      <c r="IQ115" s="179"/>
      <c r="IR115" s="179"/>
      <c r="IS115" s="179"/>
      <c r="IT115" s="179"/>
      <c r="IU115" s="179"/>
      <c r="IV115" s="179"/>
    </row>
    <row r="116" spans="1:256">
      <c r="A116" s="177"/>
      <c r="HQ116" s="179"/>
      <c r="HR116" s="179"/>
      <c r="HS116" s="179"/>
      <c r="HT116" s="179"/>
      <c r="HU116" s="179"/>
      <c r="HV116" s="179"/>
      <c r="HW116" s="179"/>
      <c r="HX116" s="179"/>
      <c r="HY116" s="179"/>
      <c r="HZ116" s="179"/>
      <c r="IA116" s="179"/>
      <c r="IB116" s="179"/>
      <c r="IC116" s="179"/>
      <c r="ID116" s="179"/>
      <c r="IE116" s="179"/>
      <c r="IF116" s="179"/>
      <c r="IG116" s="179"/>
      <c r="IH116" s="179"/>
      <c r="II116" s="179"/>
      <c r="IJ116" s="179"/>
      <c r="IK116" s="179"/>
      <c r="IL116" s="179"/>
      <c r="IM116" s="179"/>
      <c r="IN116" s="179"/>
      <c r="IO116" s="179"/>
      <c r="IP116" s="179"/>
      <c r="IQ116" s="179"/>
      <c r="IR116" s="179"/>
      <c r="IS116" s="179"/>
      <c r="IT116" s="179"/>
      <c r="IU116" s="179"/>
      <c r="IV116" s="179"/>
    </row>
    <row r="117" spans="1:256">
      <c r="A117" s="177"/>
      <c r="HQ117" s="179"/>
      <c r="HR117" s="179"/>
      <c r="HS117" s="179"/>
      <c r="HT117" s="179"/>
      <c r="HU117" s="179"/>
      <c r="HV117" s="179"/>
      <c r="HW117" s="179"/>
      <c r="HX117" s="179"/>
      <c r="HY117" s="179"/>
      <c r="HZ117" s="179"/>
      <c r="IA117" s="179"/>
      <c r="IB117" s="179"/>
      <c r="IC117" s="179"/>
      <c r="ID117" s="179"/>
      <c r="IE117" s="179"/>
      <c r="IF117" s="179"/>
      <c r="IG117" s="179"/>
      <c r="IH117" s="179"/>
      <c r="II117" s="179"/>
      <c r="IJ117" s="179"/>
      <c r="IK117" s="179"/>
      <c r="IL117" s="179"/>
      <c r="IM117" s="179"/>
      <c r="IN117" s="179"/>
      <c r="IO117" s="179"/>
      <c r="IP117" s="179"/>
      <c r="IQ117" s="179"/>
      <c r="IR117" s="179"/>
      <c r="IS117" s="179"/>
      <c r="IT117" s="179"/>
      <c r="IU117" s="179"/>
      <c r="IV117" s="179"/>
    </row>
    <row r="118" spans="1:256">
      <c r="A118" s="177"/>
      <c r="HQ118" s="179"/>
      <c r="HR118" s="179"/>
      <c r="HS118" s="179"/>
      <c r="HT118" s="179"/>
      <c r="HU118" s="179"/>
      <c r="HV118" s="179"/>
      <c r="HW118" s="179"/>
      <c r="HX118" s="179"/>
      <c r="HY118" s="179"/>
      <c r="HZ118" s="179"/>
      <c r="IA118" s="179"/>
      <c r="IB118" s="179"/>
      <c r="IC118" s="179"/>
      <c r="ID118" s="179"/>
      <c r="IE118" s="179"/>
      <c r="IF118" s="179"/>
      <c r="IG118" s="179"/>
      <c r="IH118" s="179"/>
      <c r="II118" s="179"/>
      <c r="IJ118" s="179"/>
      <c r="IK118" s="179"/>
      <c r="IL118" s="179"/>
      <c r="IM118" s="179"/>
      <c r="IN118" s="179"/>
      <c r="IO118" s="179"/>
      <c r="IP118" s="179"/>
      <c r="IQ118" s="179"/>
      <c r="IR118" s="179"/>
      <c r="IS118" s="179"/>
      <c r="IT118" s="179"/>
      <c r="IU118" s="179"/>
      <c r="IV118" s="179"/>
    </row>
    <row r="119" spans="1:256">
      <c r="A119" s="177"/>
      <c r="HQ119" s="179"/>
      <c r="HR119" s="179"/>
      <c r="HS119" s="179"/>
      <c r="HT119" s="179"/>
      <c r="HU119" s="179"/>
      <c r="HV119" s="179"/>
      <c r="HW119" s="179"/>
      <c r="HX119" s="179"/>
      <c r="HY119" s="179"/>
      <c r="HZ119" s="179"/>
      <c r="IA119" s="179"/>
      <c r="IB119" s="179"/>
      <c r="IC119" s="179"/>
      <c r="ID119" s="179"/>
      <c r="IE119" s="179"/>
      <c r="IF119" s="179"/>
      <c r="IG119" s="179"/>
      <c r="IH119" s="179"/>
      <c r="II119" s="179"/>
      <c r="IJ119" s="179"/>
      <c r="IK119" s="179"/>
      <c r="IL119" s="179"/>
      <c r="IM119" s="179"/>
      <c r="IN119" s="179"/>
      <c r="IO119" s="179"/>
      <c r="IP119" s="179"/>
      <c r="IQ119" s="179"/>
      <c r="IR119" s="179"/>
      <c r="IS119" s="179"/>
      <c r="IT119" s="179"/>
      <c r="IU119" s="179"/>
      <c r="IV119" s="179"/>
    </row>
    <row r="120" spans="1:256">
      <c r="A120" s="177"/>
      <c r="HQ120" s="179"/>
      <c r="HR120" s="179"/>
      <c r="HS120" s="179"/>
      <c r="HT120" s="179"/>
      <c r="HU120" s="179"/>
      <c r="HV120" s="179"/>
      <c r="HW120" s="179"/>
      <c r="HX120" s="179"/>
      <c r="HY120" s="179"/>
      <c r="HZ120" s="179"/>
      <c r="IA120" s="179"/>
      <c r="IB120" s="179"/>
      <c r="IC120" s="179"/>
      <c r="ID120" s="179"/>
      <c r="IE120" s="179"/>
      <c r="IF120" s="179"/>
      <c r="IG120" s="179"/>
      <c r="IH120" s="179"/>
      <c r="II120" s="179"/>
      <c r="IJ120" s="179"/>
      <c r="IK120" s="179"/>
      <c r="IL120" s="179"/>
      <c r="IM120" s="179"/>
      <c r="IN120" s="179"/>
      <c r="IO120" s="179"/>
      <c r="IP120" s="179"/>
      <c r="IQ120" s="179"/>
      <c r="IR120" s="179"/>
      <c r="IS120" s="179"/>
      <c r="IT120" s="179"/>
      <c r="IU120" s="179"/>
      <c r="IV120" s="179"/>
    </row>
    <row r="121" spans="1:256">
      <c r="A121" s="177"/>
      <c r="HQ121" s="179"/>
      <c r="HR121" s="179"/>
      <c r="HS121" s="179"/>
      <c r="HT121" s="179"/>
      <c r="HU121" s="179"/>
      <c r="HV121" s="179"/>
      <c r="HW121" s="179"/>
      <c r="HX121" s="179"/>
      <c r="HY121" s="179"/>
      <c r="HZ121" s="179"/>
      <c r="IA121" s="179"/>
      <c r="IB121" s="179"/>
      <c r="IC121" s="179"/>
      <c r="ID121" s="179"/>
      <c r="IE121" s="179"/>
      <c r="IF121" s="179"/>
      <c r="IG121" s="179"/>
      <c r="IH121" s="179"/>
      <c r="II121" s="179"/>
      <c r="IJ121" s="179"/>
      <c r="IK121" s="179"/>
      <c r="IL121" s="179"/>
      <c r="IM121" s="179"/>
      <c r="IN121" s="179"/>
      <c r="IO121" s="179"/>
      <c r="IP121" s="179"/>
      <c r="IQ121" s="179"/>
      <c r="IR121" s="179"/>
      <c r="IS121" s="179"/>
      <c r="IT121" s="179"/>
      <c r="IU121" s="179"/>
      <c r="IV121" s="179"/>
    </row>
    <row r="122" spans="1:256">
      <c r="A122" s="177"/>
      <c r="HQ122" s="179"/>
      <c r="HR122" s="179"/>
      <c r="HS122" s="179"/>
      <c r="HT122" s="179"/>
      <c r="HU122" s="179"/>
      <c r="HV122" s="179"/>
      <c r="HW122" s="179"/>
      <c r="HX122" s="179"/>
      <c r="HY122" s="179"/>
      <c r="HZ122" s="179"/>
      <c r="IA122" s="179"/>
      <c r="IB122" s="179"/>
      <c r="IC122" s="179"/>
      <c r="ID122" s="179"/>
      <c r="IE122" s="179"/>
      <c r="IF122" s="179"/>
      <c r="IG122" s="179"/>
      <c r="IH122" s="179"/>
      <c r="II122" s="179"/>
      <c r="IJ122" s="179"/>
      <c r="IK122" s="179"/>
      <c r="IL122" s="179"/>
      <c r="IM122" s="179"/>
      <c r="IN122" s="179"/>
      <c r="IO122" s="179"/>
      <c r="IP122" s="179"/>
      <c r="IQ122" s="179"/>
      <c r="IR122" s="179"/>
      <c r="IS122" s="179"/>
      <c r="IT122" s="179"/>
      <c r="IU122" s="179"/>
      <c r="IV122" s="179"/>
    </row>
    <row r="123" spans="1:256">
      <c r="A123" s="177"/>
      <c r="HQ123" s="179"/>
      <c r="HR123" s="179"/>
      <c r="HS123" s="179"/>
      <c r="HT123" s="179"/>
      <c r="HU123" s="179"/>
      <c r="HV123" s="179"/>
      <c r="HW123" s="179"/>
      <c r="HX123" s="179"/>
      <c r="HY123" s="179"/>
      <c r="HZ123" s="179"/>
      <c r="IA123" s="179"/>
      <c r="IB123" s="179"/>
      <c r="IC123" s="179"/>
      <c r="ID123" s="179"/>
      <c r="IE123" s="179"/>
      <c r="IF123" s="179"/>
      <c r="IG123" s="179"/>
      <c r="IH123" s="179"/>
      <c r="II123" s="179"/>
      <c r="IJ123" s="179"/>
      <c r="IK123" s="179"/>
      <c r="IL123" s="179"/>
      <c r="IM123" s="179"/>
      <c r="IN123" s="179"/>
      <c r="IO123" s="179"/>
      <c r="IP123" s="179"/>
      <c r="IQ123" s="179"/>
      <c r="IR123" s="179"/>
      <c r="IS123" s="179"/>
      <c r="IT123" s="179"/>
      <c r="IU123" s="179"/>
      <c r="IV123" s="179"/>
    </row>
    <row r="124" spans="1:256">
      <c r="A124" s="177"/>
      <c r="HQ124" s="179"/>
      <c r="HR124" s="179"/>
      <c r="HS124" s="179"/>
      <c r="HT124" s="179"/>
      <c r="HU124" s="179"/>
      <c r="HV124" s="179"/>
      <c r="HW124" s="179"/>
      <c r="HX124" s="179"/>
      <c r="HY124" s="179"/>
      <c r="HZ124" s="179"/>
      <c r="IA124" s="179"/>
      <c r="IB124" s="179"/>
      <c r="IC124" s="179"/>
      <c r="ID124" s="179"/>
      <c r="IE124" s="179"/>
      <c r="IF124" s="179"/>
      <c r="IG124" s="179"/>
      <c r="IH124" s="179"/>
      <c r="II124" s="179"/>
      <c r="IJ124" s="179"/>
      <c r="IK124" s="179"/>
      <c r="IL124" s="179"/>
      <c r="IM124" s="179"/>
      <c r="IN124" s="179"/>
      <c r="IO124" s="179"/>
      <c r="IP124" s="179"/>
      <c r="IQ124" s="179"/>
      <c r="IR124" s="179"/>
      <c r="IS124" s="179"/>
      <c r="IT124" s="179"/>
      <c r="IU124" s="179"/>
      <c r="IV124" s="179"/>
    </row>
    <row r="125" spans="1:256">
      <c r="A125" s="177"/>
      <c r="HQ125" s="179"/>
      <c r="HR125" s="179"/>
      <c r="HS125" s="179"/>
      <c r="HT125" s="179"/>
      <c r="HU125" s="179"/>
      <c r="HV125" s="179"/>
      <c r="HW125" s="179"/>
      <c r="HX125" s="179"/>
      <c r="HY125" s="179"/>
      <c r="HZ125" s="179"/>
      <c r="IA125" s="179"/>
      <c r="IB125" s="179"/>
      <c r="IC125" s="179"/>
      <c r="ID125" s="179"/>
      <c r="IE125" s="179"/>
      <c r="IF125" s="179"/>
      <c r="IG125" s="179"/>
      <c r="IH125" s="179"/>
      <c r="II125" s="179"/>
      <c r="IJ125" s="179"/>
      <c r="IK125" s="179"/>
      <c r="IL125" s="179"/>
      <c r="IM125" s="179"/>
      <c r="IN125" s="179"/>
      <c r="IO125" s="179"/>
      <c r="IP125" s="179"/>
      <c r="IQ125" s="179"/>
      <c r="IR125" s="179"/>
      <c r="IS125" s="179"/>
      <c r="IT125" s="179"/>
      <c r="IU125" s="179"/>
      <c r="IV125" s="179"/>
    </row>
    <row r="126" spans="1:256">
      <c r="A126" s="177"/>
      <c r="HQ126" s="179"/>
      <c r="HR126" s="179"/>
      <c r="HS126" s="179"/>
      <c r="HT126" s="179"/>
      <c r="HU126" s="179"/>
      <c r="HV126" s="179"/>
      <c r="HW126" s="179"/>
      <c r="HX126" s="179"/>
      <c r="HY126" s="179"/>
      <c r="HZ126" s="179"/>
      <c r="IA126" s="179"/>
      <c r="IB126" s="179"/>
      <c r="IC126" s="179"/>
      <c r="ID126" s="179"/>
      <c r="IE126" s="179"/>
      <c r="IF126" s="179"/>
      <c r="IG126" s="179"/>
      <c r="IH126" s="179"/>
      <c r="II126" s="179"/>
      <c r="IJ126" s="179"/>
      <c r="IK126" s="179"/>
      <c r="IL126" s="179"/>
      <c r="IM126" s="179"/>
      <c r="IN126" s="179"/>
      <c r="IO126" s="179"/>
      <c r="IP126" s="179"/>
      <c r="IQ126" s="179"/>
      <c r="IR126" s="179"/>
      <c r="IS126" s="179"/>
      <c r="IT126" s="179"/>
      <c r="IU126" s="179"/>
      <c r="IV126" s="179"/>
    </row>
    <row r="127" spans="1:256">
      <c r="A127" s="177"/>
      <c r="HQ127" s="179"/>
      <c r="HR127" s="179"/>
      <c r="HS127" s="179"/>
      <c r="HT127" s="179"/>
      <c r="HU127" s="179"/>
      <c r="HV127" s="179"/>
      <c r="HW127" s="179"/>
      <c r="HX127" s="179"/>
      <c r="HY127" s="179"/>
      <c r="HZ127" s="179"/>
      <c r="IA127" s="179"/>
      <c r="IB127" s="179"/>
      <c r="IC127" s="179"/>
      <c r="ID127" s="179"/>
      <c r="IE127" s="179"/>
      <c r="IF127" s="179"/>
      <c r="IG127" s="179"/>
      <c r="IH127" s="179"/>
      <c r="II127" s="179"/>
      <c r="IJ127" s="179"/>
      <c r="IK127" s="179"/>
      <c r="IL127" s="179"/>
      <c r="IM127" s="179"/>
      <c r="IN127" s="179"/>
      <c r="IO127" s="179"/>
      <c r="IP127" s="179"/>
      <c r="IQ127" s="179"/>
      <c r="IR127" s="179"/>
      <c r="IS127" s="179"/>
      <c r="IT127" s="179"/>
      <c r="IU127" s="179"/>
      <c r="IV127" s="179"/>
    </row>
    <row r="128" spans="1:256">
      <c r="A128" s="177"/>
      <c r="HQ128" s="179"/>
      <c r="HR128" s="179"/>
      <c r="HS128" s="179"/>
      <c r="HT128" s="179"/>
      <c r="HU128" s="179"/>
      <c r="HV128" s="179"/>
      <c r="HW128" s="179"/>
      <c r="HX128" s="179"/>
      <c r="HY128" s="179"/>
      <c r="HZ128" s="179"/>
      <c r="IA128" s="179"/>
      <c r="IB128" s="179"/>
      <c r="IC128" s="179"/>
      <c r="ID128" s="179"/>
      <c r="IE128" s="179"/>
      <c r="IF128" s="179"/>
      <c r="IG128" s="179"/>
      <c r="IH128" s="179"/>
      <c r="II128" s="179"/>
      <c r="IJ128" s="179"/>
      <c r="IK128" s="179"/>
      <c r="IL128" s="179"/>
      <c r="IM128" s="179"/>
      <c r="IN128" s="179"/>
      <c r="IO128" s="179"/>
      <c r="IP128" s="179"/>
      <c r="IQ128" s="179"/>
      <c r="IR128" s="179"/>
      <c r="IS128" s="179"/>
      <c r="IT128" s="179"/>
      <c r="IU128" s="179"/>
      <c r="IV128" s="179"/>
    </row>
    <row r="129" spans="1:256">
      <c r="A129" s="177"/>
      <c r="HQ129" s="179"/>
      <c r="HR129" s="179"/>
      <c r="HS129" s="179"/>
      <c r="HT129" s="179"/>
      <c r="HU129" s="179"/>
      <c r="HV129" s="179"/>
      <c r="HW129" s="179"/>
      <c r="HX129" s="179"/>
      <c r="HY129" s="179"/>
      <c r="HZ129" s="179"/>
      <c r="IA129" s="179"/>
      <c r="IB129" s="179"/>
      <c r="IC129" s="179"/>
      <c r="ID129" s="179"/>
      <c r="IE129" s="179"/>
      <c r="IF129" s="179"/>
      <c r="IG129" s="179"/>
      <c r="IH129" s="179"/>
      <c r="II129" s="179"/>
      <c r="IJ129" s="179"/>
      <c r="IK129" s="179"/>
      <c r="IL129" s="179"/>
      <c r="IM129" s="179"/>
      <c r="IN129" s="179"/>
      <c r="IO129" s="179"/>
      <c r="IP129" s="179"/>
      <c r="IQ129" s="179"/>
      <c r="IR129" s="179"/>
      <c r="IS129" s="179"/>
      <c r="IT129" s="179"/>
      <c r="IU129" s="179"/>
      <c r="IV129" s="179"/>
    </row>
    <row r="130" spans="1:256">
      <c r="A130" s="177"/>
      <c r="HQ130" s="179"/>
      <c r="HR130" s="179"/>
      <c r="HS130" s="179"/>
      <c r="HT130" s="179"/>
      <c r="HU130" s="179"/>
      <c r="HV130" s="179"/>
      <c r="HW130" s="179"/>
      <c r="HX130" s="179"/>
      <c r="HY130" s="179"/>
      <c r="HZ130" s="179"/>
      <c r="IA130" s="179"/>
      <c r="IB130" s="179"/>
      <c r="IC130" s="179"/>
      <c r="ID130" s="179"/>
      <c r="IE130" s="179"/>
      <c r="IF130" s="179"/>
      <c r="IG130" s="179"/>
      <c r="IH130" s="179"/>
      <c r="II130" s="179"/>
      <c r="IJ130" s="179"/>
      <c r="IK130" s="179"/>
      <c r="IL130" s="179"/>
      <c r="IM130" s="179"/>
      <c r="IN130" s="179"/>
      <c r="IO130" s="179"/>
      <c r="IP130" s="179"/>
      <c r="IQ130" s="179"/>
      <c r="IR130" s="179"/>
      <c r="IS130" s="179"/>
      <c r="IT130" s="179"/>
      <c r="IU130" s="179"/>
      <c r="IV130" s="179"/>
    </row>
    <row r="131" spans="1:256">
      <c r="A131" s="177"/>
      <c r="HQ131" s="179"/>
      <c r="HR131" s="179"/>
      <c r="HS131" s="179"/>
      <c r="HT131" s="179"/>
      <c r="HU131" s="179"/>
      <c r="HV131" s="179"/>
      <c r="HW131" s="179"/>
      <c r="HX131" s="179"/>
      <c r="HY131" s="179"/>
      <c r="HZ131" s="179"/>
      <c r="IA131" s="179"/>
      <c r="IB131" s="179"/>
      <c r="IC131" s="179"/>
      <c r="ID131" s="179"/>
      <c r="IE131" s="179"/>
      <c r="IF131" s="179"/>
      <c r="IG131" s="179"/>
      <c r="IH131" s="179"/>
      <c r="II131" s="179"/>
      <c r="IJ131" s="179"/>
      <c r="IK131" s="179"/>
      <c r="IL131" s="179"/>
      <c r="IM131" s="179"/>
      <c r="IN131" s="179"/>
      <c r="IO131" s="179"/>
      <c r="IP131" s="179"/>
      <c r="IQ131" s="179"/>
      <c r="IR131" s="179"/>
      <c r="IS131" s="179"/>
      <c r="IT131" s="179"/>
      <c r="IU131" s="179"/>
      <c r="IV131" s="179"/>
    </row>
    <row r="132" spans="1:256">
      <c r="A132" s="177"/>
      <c r="HQ132" s="179"/>
      <c r="HR132" s="179"/>
      <c r="HS132" s="179"/>
      <c r="HT132" s="179"/>
      <c r="HU132" s="179"/>
      <c r="HV132" s="179"/>
      <c r="HW132" s="179"/>
      <c r="HX132" s="179"/>
      <c r="HY132" s="179"/>
      <c r="HZ132" s="179"/>
      <c r="IA132" s="179"/>
      <c r="IB132" s="179"/>
      <c r="IC132" s="179"/>
      <c r="ID132" s="179"/>
      <c r="IE132" s="179"/>
      <c r="IF132" s="179"/>
      <c r="IG132" s="179"/>
      <c r="IH132" s="179"/>
      <c r="II132" s="179"/>
      <c r="IJ132" s="179"/>
      <c r="IK132" s="179"/>
      <c r="IL132" s="179"/>
      <c r="IM132" s="179"/>
      <c r="IN132" s="179"/>
      <c r="IO132" s="179"/>
      <c r="IP132" s="179"/>
      <c r="IQ132" s="179"/>
      <c r="IR132" s="179"/>
      <c r="IS132" s="179"/>
      <c r="IT132" s="179"/>
      <c r="IU132" s="179"/>
      <c r="IV132" s="179"/>
    </row>
    <row r="133" spans="1:256">
      <c r="A133" s="177"/>
      <c r="HQ133" s="179"/>
      <c r="HR133" s="179"/>
      <c r="HS133" s="179"/>
      <c r="HT133" s="179"/>
      <c r="HU133" s="179"/>
      <c r="HV133" s="179"/>
      <c r="HW133" s="179"/>
      <c r="HX133" s="179"/>
      <c r="HY133" s="179"/>
      <c r="HZ133" s="179"/>
      <c r="IA133" s="179"/>
      <c r="IB133" s="179"/>
      <c r="IC133" s="179"/>
      <c r="ID133" s="179"/>
      <c r="IE133" s="179"/>
      <c r="IF133" s="179"/>
      <c r="IG133" s="179"/>
      <c r="IH133" s="179"/>
      <c r="II133" s="179"/>
      <c r="IJ133" s="179"/>
      <c r="IK133" s="179"/>
      <c r="IL133" s="179"/>
      <c r="IM133" s="179"/>
      <c r="IN133" s="179"/>
      <c r="IO133" s="179"/>
      <c r="IP133" s="179"/>
      <c r="IQ133" s="179"/>
      <c r="IR133" s="179"/>
      <c r="IS133" s="179"/>
      <c r="IT133" s="179"/>
      <c r="IU133" s="179"/>
      <c r="IV133" s="179"/>
    </row>
    <row r="134" spans="1:256">
      <c r="A134" s="177"/>
      <c r="HQ134" s="179"/>
      <c r="HR134" s="179"/>
      <c r="HS134" s="179"/>
      <c r="HT134" s="179"/>
      <c r="HU134" s="179"/>
      <c r="HV134" s="179"/>
      <c r="HW134" s="179"/>
      <c r="HX134" s="179"/>
      <c r="HY134" s="179"/>
      <c r="HZ134" s="179"/>
      <c r="IA134" s="179"/>
      <c r="IB134" s="179"/>
      <c r="IC134" s="179"/>
      <c r="ID134" s="179"/>
      <c r="IE134" s="179"/>
      <c r="IF134" s="179"/>
      <c r="IG134" s="179"/>
      <c r="IH134" s="179"/>
      <c r="II134" s="179"/>
      <c r="IJ134" s="179"/>
      <c r="IK134" s="179"/>
      <c r="IL134" s="179"/>
      <c r="IM134" s="179"/>
      <c r="IN134" s="179"/>
      <c r="IO134" s="179"/>
      <c r="IP134" s="179"/>
      <c r="IQ134" s="179"/>
      <c r="IR134" s="179"/>
      <c r="IS134" s="179"/>
      <c r="IT134" s="179"/>
      <c r="IU134" s="179"/>
      <c r="IV134" s="179"/>
    </row>
    <row r="135" spans="1:256">
      <c r="A135" s="177"/>
      <c r="HQ135" s="179"/>
      <c r="HR135" s="179"/>
      <c r="HS135" s="179"/>
      <c r="HT135" s="179"/>
      <c r="HU135" s="179"/>
      <c r="HV135" s="179"/>
      <c r="HW135" s="179"/>
      <c r="HX135" s="179"/>
      <c r="HY135" s="179"/>
      <c r="HZ135" s="179"/>
      <c r="IA135" s="179"/>
      <c r="IB135" s="179"/>
      <c r="IC135" s="179"/>
      <c r="ID135" s="179"/>
      <c r="IE135" s="179"/>
      <c r="IF135" s="179"/>
      <c r="IG135" s="179"/>
      <c r="IH135" s="179"/>
      <c r="II135" s="179"/>
      <c r="IJ135" s="179"/>
      <c r="IK135" s="179"/>
      <c r="IL135" s="179"/>
      <c r="IM135" s="179"/>
      <c r="IN135" s="179"/>
      <c r="IO135" s="179"/>
      <c r="IP135" s="179"/>
      <c r="IQ135" s="179"/>
      <c r="IR135" s="179"/>
      <c r="IS135" s="179"/>
      <c r="IT135" s="179"/>
      <c r="IU135" s="179"/>
      <c r="IV135" s="179"/>
    </row>
    <row r="136" spans="1:256">
      <c r="A136" s="177"/>
      <c r="HQ136" s="179"/>
      <c r="HR136" s="179"/>
      <c r="HS136" s="179"/>
      <c r="HT136" s="179"/>
      <c r="HU136" s="179"/>
      <c r="HV136" s="179"/>
      <c r="HW136" s="179"/>
      <c r="HX136" s="179"/>
      <c r="HY136" s="179"/>
      <c r="HZ136" s="179"/>
      <c r="IA136" s="179"/>
      <c r="IB136" s="179"/>
      <c r="IC136" s="179"/>
      <c r="ID136" s="179"/>
      <c r="IE136" s="179"/>
      <c r="IF136" s="179"/>
      <c r="IG136" s="179"/>
      <c r="IH136" s="179"/>
      <c r="II136" s="179"/>
      <c r="IJ136" s="179"/>
      <c r="IK136" s="179"/>
      <c r="IL136" s="179"/>
      <c r="IM136" s="179"/>
      <c r="IN136" s="179"/>
      <c r="IO136" s="179"/>
      <c r="IP136" s="179"/>
      <c r="IQ136" s="179"/>
      <c r="IR136" s="179"/>
      <c r="IS136" s="179"/>
      <c r="IT136" s="179"/>
      <c r="IU136" s="179"/>
      <c r="IV136" s="179"/>
    </row>
    <row r="137" spans="1:256">
      <c r="A137" s="177"/>
      <c r="HQ137" s="179"/>
      <c r="HR137" s="179"/>
      <c r="HS137" s="179"/>
      <c r="HT137" s="179"/>
      <c r="HU137" s="179"/>
      <c r="HV137" s="179"/>
      <c r="HW137" s="179"/>
      <c r="HX137" s="179"/>
      <c r="HY137" s="179"/>
      <c r="HZ137" s="179"/>
      <c r="IA137" s="179"/>
      <c r="IB137" s="179"/>
      <c r="IC137" s="179"/>
      <c r="ID137" s="179"/>
      <c r="IE137" s="179"/>
      <c r="IF137" s="179"/>
      <c r="IG137" s="179"/>
      <c r="IH137" s="179"/>
      <c r="II137" s="179"/>
      <c r="IJ137" s="179"/>
      <c r="IK137" s="179"/>
      <c r="IL137" s="179"/>
      <c r="IM137" s="179"/>
      <c r="IN137" s="179"/>
      <c r="IO137" s="179"/>
      <c r="IP137" s="179"/>
      <c r="IQ137" s="179"/>
      <c r="IR137" s="179"/>
      <c r="IS137" s="179"/>
      <c r="IT137" s="179"/>
      <c r="IU137" s="179"/>
      <c r="IV137" s="179"/>
    </row>
    <row r="138" spans="1:256">
      <c r="A138" s="177"/>
      <c r="HQ138" s="179"/>
      <c r="HR138" s="179"/>
      <c r="HS138" s="179"/>
      <c r="HT138" s="179"/>
      <c r="HU138" s="179"/>
      <c r="HV138" s="179"/>
      <c r="HW138" s="179"/>
      <c r="HX138" s="179"/>
      <c r="HY138" s="179"/>
      <c r="HZ138" s="179"/>
      <c r="IA138" s="179"/>
      <c r="IB138" s="179"/>
      <c r="IC138" s="179"/>
      <c r="ID138" s="179"/>
      <c r="IE138" s="179"/>
      <c r="IF138" s="179"/>
      <c r="IG138" s="179"/>
      <c r="IH138" s="179"/>
      <c r="II138" s="179"/>
      <c r="IJ138" s="179"/>
      <c r="IK138" s="179"/>
      <c r="IL138" s="179"/>
      <c r="IM138" s="179"/>
      <c r="IN138" s="179"/>
      <c r="IO138" s="179"/>
      <c r="IP138" s="179"/>
      <c r="IQ138" s="179"/>
      <c r="IR138" s="179"/>
      <c r="IS138" s="179"/>
      <c r="IT138" s="179"/>
      <c r="IU138" s="179"/>
      <c r="IV138" s="179"/>
    </row>
    <row r="139" spans="1:256">
      <c r="A139" s="177"/>
      <c r="HQ139" s="179"/>
      <c r="HR139" s="179"/>
      <c r="HS139" s="179"/>
      <c r="HT139" s="179"/>
      <c r="HU139" s="179"/>
      <c r="HV139" s="179"/>
      <c r="HW139" s="179"/>
      <c r="HX139" s="179"/>
      <c r="HY139" s="179"/>
      <c r="HZ139" s="179"/>
      <c r="IA139" s="179"/>
      <c r="IB139" s="179"/>
      <c r="IC139" s="179"/>
      <c r="ID139" s="179"/>
      <c r="IE139" s="179"/>
      <c r="IF139" s="179"/>
      <c r="IG139" s="179"/>
      <c r="IH139" s="179"/>
      <c r="II139" s="179"/>
      <c r="IJ139" s="179"/>
      <c r="IK139" s="179"/>
      <c r="IL139" s="179"/>
      <c r="IM139" s="179"/>
      <c r="IN139" s="179"/>
      <c r="IO139" s="179"/>
      <c r="IP139" s="179"/>
      <c r="IQ139" s="179"/>
      <c r="IR139" s="179"/>
      <c r="IS139" s="179"/>
      <c r="IT139" s="179"/>
      <c r="IU139" s="179"/>
      <c r="IV139" s="179"/>
    </row>
    <row r="140" spans="1:256">
      <c r="A140" s="177"/>
      <c r="HQ140" s="179"/>
      <c r="HR140" s="179"/>
      <c r="HS140" s="179"/>
      <c r="HT140" s="179"/>
      <c r="HU140" s="179"/>
      <c r="HV140" s="179"/>
      <c r="HW140" s="179"/>
      <c r="HX140" s="179"/>
      <c r="HY140" s="179"/>
      <c r="HZ140" s="179"/>
      <c r="IA140" s="179"/>
      <c r="IB140" s="179"/>
      <c r="IC140" s="179"/>
      <c r="ID140" s="179"/>
      <c r="IE140" s="179"/>
      <c r="IF140" s="179"/>
      <c r="IG140" s="179"/>
      <c r="IH140" s="179"/>
      <c r="II140" s="179"/>
      <c r="IJ140" s="179"/>
      <c r="IK140" s="179"/>
      <c r="IL140" s="179"/>
      <c r="IM140" s="179"/>
      <c r="IN140" s="179"/>
      <c r="IO140" s="179"/>
      <c r="IP140" s="179"/>
      <c r="IQ140" s="179"/>
      <c r="IR140" s="179"/>
      <c r="IS140" s="179"/>
      <c r="IT140" s="179"/>
      <c r="IU140" s="179"/>
      <c r="IV140" s="179"/>
    </row>
    <row r="141" spans="1:256">
      <c r="A141" s="177"/>
      <c r="HQ141" s="179"/>
      <c r="HR141" s="179"/>
      <c r="HS141" s="179"/>
      <c r="HT141" s="179"/>
      <c r="HU141" s="179"/>
      <c r="HV141" s="179"/>
      <c r="HW141" s="179"/>
      <c r="HX141" s="179"/>
      <c r="HY141" s="179"/>
      <c r="HZ141" s="179"/>
      <c r="IA141" s="179"/>
      <c r="IB141" s="179"/>
      <c r="IC141" s="179"/>
      <c r="ID141" s="179"/>
      <c r="IE141" s="179"/>
      <c r="IF141" s="179"/>
      <c r="IG141" s="179"/>
      <c r="IH141" s="179"/>
      <c r="II141" s="179"/>
      <c r="IJ141" s="179"/>
      <c r="IK141" s="179"/>
      <c r="IL141" s="179"/>
      <c r="IM141" s="179"/>
      <c r="IN141" s="179"/>
      <c r="IO141" s="179"/>
      <c r="IP141" s="179"/>
      <c r="IQ141" s="179"/>
      <c r="IR141" s="179"/>
      <c r="IS141" s="179"/>
      <c r="IT141" s="179"/>
      <c r="IU141" s="179"/>
      <c r="IV141" s="179"/>
    </row>
    <row r="142" spans="1:256">
      <c r="A142" s="177"/>
      <c r="HQ142" s="179"/>
      <c r="HR142" s="179"/>
      <c r="HS142" s="179"/>
      <c r="HT142" s="179"/>
      <c r="HU142" s="179"/>
      <c r="HV142" s="179"/>
      <c r="HW142" s="179"/>
      <c r="HX142" s="179"/>
      <c r="HY142" s="179"/>
      <c r="HZ142" s="179"/>
      <c r="IA142" s="179"/>
      <c r="IB142" s="179"/>
      <c r="IC142" s="179"/>
      <c r="ID142" s="179"/>
      <c r="IE142" s="179"/>
      <c r="IF142" s="179"/>
      <c r="IG142" s="179"/>
      <c r="IH142" s="179"/>
      <c r="II142" s="179"/>
      <c r="IJ142" s="179"/>
      <c r="IK142" s="179"/>
      <c r="IL142" s="179"/>
      <c r="IM142" s="179"/>
      <c r="IN142" s="179"/>
      <c r="IO142" s="179"/>
      <c r="IP142" s="179"/>
      <c r="IQ142" s="179"/>
      <c r="IR142" s="179"/>
      <c r="IS142" s="179"/>
      <c r="IT142" s="179"/>
      <c r="IU142" s="179"/>
      <c r="IV142" s="179"/>
    </row>
    <row r="143" spans="1:256">
      <c r="A143" s="177"/>
      <c r="HQ143" s="179"/>
      <c r="HR143" s="179"/>
      <c r="HS143" s="179"/>
      <c r="HT143" s="179"/>
      <c r="HU143" s="179"/>
      <c r="HV143" s="179"/>
      <c r="HW143" s="179"/>
      <c r="HX143" s="179"/>
      <c r="HY143" s="179"/>
      <c r="HZ143" s="179"/>
      <c r="IA143" s="179"/>
      <c r="IB143" s="179"/>
      <c r="IC143" s="179"/>
      <c r="ID143" s="179"/>
      <c r="IE143" s="179"/>
      <c r="IF143" s="179"/>
      <c r="IG143" s="179"/>
      <c r="IH143" s="179"/>
      <c r="II143" s="179"/>
      <c r="IJ143" s="179"/>
      <c r="IK143" s="179"/>
      <c r="IL143" s="179"/>
      <c r="IM143" s="179"/>
      <c r="IN143" s="179"/>
      <c r="IO143" s="179"/>
      <c r="IP143" s="179"/>
      <c r="IQ143" s="179"/>
      <c r="IR143" s="179"/>
      <c r="IS143" s="179"/>
      <c r="IT143" s="179"/>
      <c r="IU143" s="179"/>
      <c r="IV143" s="179"/>
    </row>
    <row r="144" spans="1:256">
      <c r="A144" s="177"/>
      <c r="HQ144" s="179"/>
      <c r="HR144" s="179"/>
      <c r="HS144" s="179"/>
      <c r="HT144" s="179"/>
      <c r="HU144" s="179"/>
      <c r="HV144" s="179"/>
      <c r="HW144" s="179"/>
      <c r="HX144" s="179"/>
      <c r="HY144" s="179"/>
      <c r="HZ144" s="179"/>
      <c r="IA144" s="179"/>
      <c r="IB144" s="179"/>
      <c r="IC144" s="179"/>
      <c r="ID144" s="179"/>
      <c r="IE144" s="179"/>
      <c r="IF144" s="179"/>
      <c r="IG144" s="179"/>
      <c r="IH144" s="179"/>
      <c r="II144" s="179"/>
      <c r="IJ144" s="179"/>
      <c r="IK144" s="179"/>
      <c r="IL144" s="179"/>
      <c r="IM144" s="179"/>
      <c r="IN144" s="179"/>
      <c r="IO144" s="179"/>
      <c r="IP144" s="179"/>
      <c r="IQ144" s="179"/>
      <c r="IR144" s="179"/>
      <c r="IS144" s="179"/>
      <c r="IT144" s="179"/>
      <c r="IU144" s="179"/>
      <c r="IV144" s="179"/>
    </row>
    <row r="145" spans="1:256">
      <c r="A145" s="177"/>
      <c r="HQ145" s="179"/>
      <c r="HR145" s="179"/>
      <c r="HS145" s="179"/>
      <c r="HT145" s="179"/>
      <c r="HU145" s="179"/>
      <c r="HV145" s="179"/>
      <c r="HW145" s="179"/>
      <c r="HX145" s="179"/>
      <c r="HY145" s="179"/>
      <c r="HZ145" s="179"/>
      <c r="IA145" s="179"/>
      <c r="IB145" s="179"/>
      <c r="IC145" s="179"/>
      <c r="ID145" s="179"/>
      <c r="IE145" s="179"/>
      <c r="IF145" s="179"/>
      <c r="IG145" s="179"/>
      <c r="IH145" s="179"/>
      <c r="II145" s="179"/>
      <c r="IJ145" s="179"/>
      <c r="IK145" s="179"/>
      <c r="IL145" s="179"/>
      <c r="IM145" s="179"/>
      <c r="IN145" s="179"/>
      <c r="IO145" s="179"/>
      <c r="IP145" s="179"/>
      <c r="IQ145" s="179"/>
      <c r="IR145" s="179"/>
      <c r="IS145" s="179"/>
      <c r="IT145" s="179"/>
      <c r="IU145" s="179"/>
      <c r="IV145" s="179"/>
    </row>
    <row r="146" spans="1:256">
      <c r="A146" s="177"/>
      <c r="HQ146" s="179"/>
      <c r="HR146" s="179"/>
      <c r="HS146" s="179"/>
      <c r="HT146" s="179"/>
      <c r="HU146" s="179"/>
      <c r="HV146" s="179"/>
      <c r="HW146" s="179"/>
      <c r="HX146" s="179"/>
      <c r="HY146" s="179"/>
      <c r="HZ146" s="179"/>
      <c r="IA146" s="179"/>
      <c r="IB146" s="179"/>
      <c r="IC146" s="179"/>
      <c r="ID146" s="179"/>
      <c r="IE146" s="179"/>
      <c r="IF146" s="179"/>
      <c r="IG146" s="179"/>
      <c r="IH146" s="179"/>
      <c r="II146" s="179"/>
      <c r="IJ146" s="179"/>
      <c r="IK146" s="179"/>
      <c r="IL146" s="179"/>
      <c r="IM146" s="179"/>
      <c r="IN146" s="179"/>
      <c r="IO146" s="179"/>
      <c r="IP146" s="179"/>
      <c r="IQ146" s="179"/>
      <c r="IR146" s="179"/>
      <c r="IS146" s="179"/>
      <c r="IT146" s="179"/>
      <c r="IU146" s="179"/>
      <c r="IV146" s="179"/>
    </row>
    <row r="147" spans="1:256">
      <c r="A147" s="177"/>
      <c r="HQ147" s="179"/>
      <c r="HR147" s="179"/>
      <c r="HS147" s="179"/>
      <c r="HT147" s="179"/>
      <c r="HU147" s="179"/>
      <c r="HV147" s="179"/>
      <c r="HW147" s="179"/>
      <c r="HX147" s="179"/>
      <c r="HY147" s="179"/>
      <c r="HZ147" s="179"/>
      <c r="IA147" s="179"/>
      <c r="IB147" s="179"/>
      <c r="IC147" s="179"/>
      <c r="ID147" s="179"/>
      <c r="IE147" s="179"/>
      <c r="IF147" s="179"/>
      <c r="IG147" s="179"/>
      <c r="IH147" s="179"/>
      <c r="II147" s="179"/>
      <c r="IJ147" s="179"/>
      <c r="IK147" s="179"/>
      <c r="IL147" s="179"/>
      <c r="IM147" s="179"/>
      <c r="IN147" s="179"/>
      <c r="IO147" s="179"/>
      <c r="IP147" s="179"/>
      <c r="IQ147" s="179"/>
      <c r="IR147" s="179"/>
      <c r="IS147" s="179"/>
      <c r="IT147" s="179"/>
      <c r="IU147" s="179"/>
      <c r="IV147" s="179"/>
    </row>
    <row r="148" spans="1:256">
      <c r="A148" s="177"/>
      <c r="HQ148" s="179"/>
      <c r="HR148" s="179"/>
      <c r="HS148" s="179"/>
      <c r="HT148" s="179"/>
      <c r="HU148" s="179"/>
      <c r="HV148" s="179"/>
      <c r="HW148" s="179"/>
      <c r="HX148" s="179"/>
      <c r="HY148" s="179"/>
      <c r="HZ148" s="179"/>
      <c r="IA148" s="179"/>
      <c r="IB148" s="179"/>
      <c r="IC148" s="179"/>
      <c r="ID148" s="179"/>
      <c r="IE148" s="179"/>
      <c r="IF148" s="179"/>
      <c r="IG148" s="179"/>
      <c r="IH148" s="179"/>
      <c r="II148" s="179"/>
      <c r="IJ148" s="179"/>
      <c r="IK148" s="179"/>
      <c r="IL148" s="179"/>
      <c r="IM148" s="179"/>
      <c r="IN148" s="179"/>
      <c r="IO148" s="179"/>
      <c r="IP148" s="179"/>
      <c r="IQ148" s="179"/>
      <c r="IR148" s="179"/>
      <c r="IS148" s="179"/>
      <c r="IT148" s="179"/>
      <c r="IU148" s="179"/>
      <c r="IV148" s="179"/>
    </row>
    <row r="149" spans="1:256">
      <c r="A149" s="177"/>
      <c r="HQ149" s="179"/>
      <c r="HR149" s="179"/>
      <c r="HS149" s="179"/>
      <c r="HT149" s="179"/>
      <c r="HU149" s="179"/>
      <c r="HV149" s="179"/>
      <c r="HW149" s="179"/>
      <c r="HX149" s="179"/>
      <c r="HY149" s="179"/>
      <c r="HZ149" s="179"/>
      <c r="IA149" s="179"/>
      <c r="IB149" s="179"/>
      <c r="IC149" s="179"/>
      <c r="ID149" s="179"/>
      <c r="IE149" s="179"/>
      <c r="IF149" s="179"/>
      <c r="IG149" s="179"/>
      <c r="IH149" s="179"/>
      <c r="II149" s="179"/>
      <c r="IJ149" s="179"/>
      <c r="IK149" s="179"/>
      <c r="IL149" s="179"/>
      <c r="IM149" s="179"/>
      <c r="IN149" s="179"/>
      <c r="IO149" s="179"/>
      <c r="IP149" s="179"/>
      <c r="IQ149" s="179"/>
      <c r="IR149" s="179"/>
      <c r="IS149" s="179"/>
      <c r="IT149" s="179"/>
      <c r="IU149" s="179"/>
      <c r="IV149" s="179"/>
    </row>
    <row r="150" spans="1:256">
      <c r="A150" s="177"/>
      <c r="HQ150" s="179"/>
      <c r="HR150" s="179"/>
      <c r="HS150" s="179"/>
      <c r="HT150" s="179"/>
      <c r="HU150" s="179"/>
      <c r="HV150" s="179"/>
      <c r="HW150" s="179"/>
      <c r="HX150" s="179"/>
      <c r="HY150" s="179"/>
      <c r="HZ150" s="179"/>
      <c r="IA150" s="179"/>
      <c r="IB150" s="179"/>
      <c r="IC150" s="179"/>
      <c r="ID150" s="179"/>
      <c r="IE150" s="179"/>
      <c r="IF150" s="179"/>
      <c r="IG150" s="179"/>
      <c r="IH150" s="179"/>
      <c r="II150" s="179"/>
      <c r="IJ150" s="179"/>
      <c r="IK150" s="179"/>
      <c r="IL150" s="179"/>
      <c r="IM150" s="179"/>
      <c r="IN150" s="179"/>
      <c r="IO150" s="179"/>
      <c r="IP150" s="179"/>
      <c r="IQ150" s="179"/>
      <c r="IR150" s="179"/>
      <c r="IS150" s="179"/>
      <c r="IT150" s="179"/>
      <c r="IU150" s="179"/>
      <c r="IV150" s="179"/>
    </row>
    <row r="151" spans="1:256">
      <c r="A151" s="177"/>
      <c r="HQ151" s="179"/>
      <c r="HR151" s="179"/>
      <c r="HS151" s="179"/>
      <c r="HT151" s="179"/>
      <c r="HU151" s="179"/>
      <c r="HV151" s="179"/>
      <c r="HW151" s="179"/>
      <c r="HX151" s="179"/>
      <c r="HY151" s="179"/>
      <c r="HZ151" s="179"/>
      <c r="IA151" s="179"/>
      <c r="IB151" s="179"/>
      <c r="IC151" s="179"/>
      <c r="ID151" s="179"/>
      <c r="IE151" s="179"/>
      <c r="IF151" s="179"/>
      <c r="IG151" s="179"/>
      <c r="IH151" s="179"/>
      <c r="II151" s="179"/>
      <c r="IJ151" s="179"/>
      <c r="IK151" s="179"/>
      <c r="IL151" s="179"/>
      <c r="IM151" s="179"/>
      <c r="IN151" s="179"/>
      <c r="IO151" s="179"/>
      <c r="IP151" s="179"/>
      <c r="IQ151" s="179"/>
      <c r="IR151" s="179"/>
      <c r="IS151" s="179"/>
      <c r="IT151" s="179"/>
      <c r="IU151" s="179"/>
      <c r="IV151" s="179"/>
    </row>
    <row r="152" spans="1:256">
      <c r="A152" s="177"/>
      <c r="HQ152" s="179"/>
      <c r="HR152" s="179"/>
      <c r="HS152" s="179"/>
      <c r="HT152" s="179"/>
      <c r="HU152" s="179"/>
      <c r="HV152" s="179"/>
      <c r="HW152" s="179"/>
      <c r="HX152" s="179"/>
      <c r="HY152" s="179"/>
      <c r="HZ152" s="179"/>
      <c r="IA152" s="179"/>
      <c r="IB152" s="179"/>
      <c r="IC152" s="179"/>
      <c r="ID152" s="179"/>
      <c r="IE152" s="179"/>
      <c r="IF152" s="179"/>
      <c r="IG152" s="179"/>
      <c r="IH152" s="179"/>
      <c r="II152" s="179"/>
      <c r="IJ152" s="179"/>
      <c r="IK152" s="179"/>
      <c r="IL152" s="179"/>
      <c r="IM152" s="179"/>
      <c r="IN152" s="179"/>
      <c r="IO152" s="179"/>
      <c r="IP152" s="179"/>
      <c r="IQ152" s="179"/>
      <c r="IR152" s="179"/>
      <c r="IS152" s="179"/>
      <c r="IT152" s="179"/>
      <c r="IU152" s="179"/>
      <c r="IV152" s="179"/>
    </row>
    <row r="153" spans="1:256">
      <c r="A153" s="177"/>
      <c r="HQ153" s="179"/>
      <c r="HR153" s="179"/>
      <c r="HS153" s="179"/>
      <c r="HT153" s="179"/>
      <c r="HU153" s="179"/>
      <c r="HV153" s="179"/>
      <c r="HW153" s="179"/>
      <c r="HX153" s="179"/>
      <c r="HY153" s="179"/>
      <c r="HZ153" s="179"/>
      <c r="IA153" s="179"/>
      <c r="IB153" s="179"/>
      <c r="IC153" s="179"/>
      <c r="ID153" s="179"/>
      <c r="IE153" s="179"/>
      <c r="IF153" s="179"/>
      <c r="IG153" s="179"/>
      <c r="IH153" s="179"/>
      <c r="II153" s="179"/>
      <c r="IJ153" s="179"/>
      <c r="IK153" s="179"/>
      <c r="IL153" s="179"/>
      <c r="IM153" s="179"/>
      <c r="IN153" s="179"/>
      <c r="IO153" s="179"/>
      <c r="IP153" s="179"/>
      <c r="IQ153" s="179"/>
      <c r="IR153" s="179"/>
      <c r="IS153" s="179"/>
      <c r="IT153" s="179"/>
      <c r="IU153" s="179"/>
      <c r="IV153" s="179"/>
    </row>
    <row r="154" spans="1:256">
      <c r="A154" s="177"/>
      <c r="HQ154" s="179"/>
      <c r="HR154" s="179"/>
      <c r="HS154" s="179"/>
      <c r="HT154" s="179"/>
      <c r="HU154" s="179"/>
      <c r="HV154" s="179"/>
      <c r="HW154" s="179"/>
      <c r="HX154" s="179"/>
      <c r="HY154" s="179"/>
      <c r="HZ154" s="179"/>
      <c r="IA154" s="179"/>
      <c r="IB154" s="179"/>
      <c r="IC154" s="179"/>
      <c r="ID154" s="179"/>
      <c r="IE154" s="179"/>
      <c r="IF154" s="179"/>
      <c r="IG154" s="179"/>
      <c r="IH154" s="179"/>
      <c r="II154" s="179"/>
      <c r="IJ154" s="179"/>
      <c r="IK154" s="179"/>
      <c r="IL154" s="179"/>
      <c r="IM154" s="179"/>
      <c r="IN154" s="179"/>
      <c r="IO154" s="179"/>
      <c r="IP154" s="179"/>
      <c r="IQ154" s="179"/>
      <c r="IR154" s="179"/>
      <c r="IS154" s="179"/>
      <c r="IT154" s="179"/>
      <c r="IU154" s="179"/>
      <c r="IV154" s="179"/>
    </row>
    <row r="155" spans="1:256">
      <c r="A155" s="177"/>
      <c r="HQ155" s="179"/>
      <c r="HR155" s="179"/>
      <c r="HS155" s="179"/>
      <c r="HT155" s="179"/>
      <c r="HU155" s="179"/>
      <c r="HV155" s="179"/>
      <c r="HW155" s="179"/>
      <c r="HX155" s="179"/>
      <c r="HY155" s="179"/>
      <c r="HZ155" s="179"/>
      <c r="IA155" s="179"/>
      <c r="IB155" s="179"/>
      <c r="IC155" s="179"/>
      <c r="ID155" s="179"/>
      <c r="IE155" s="179"/>
      <c r="IF155" s="179"/>
      <c r="IG155" s="179"/>
      <c r="IH155" s="179"/>
      <c r="II155" s="179"/>
      <c r="IJ155" s="179"/>
      <c r="IK155" s="179"/>
      <c r="IL155" s="179"/>
      <c r="IM155" s="179"/>
      <c r="IN155" s="179"/>
      <c r="IO155" s="179"/>
      <c r="IP155" s="179"/>
      <c r="IQ155" s="179"/>
      <c r="IR155" s="179"/>
      <c r="IS155" s="179"/>
      <c r="IT155" s="179"/>
      <c r="IU155" s="179"/>
      <c r="IV155" s="179"/>
    </row>
    <row r="156" spans="1:256">
      <c r="A156" s="177"/>
      <c r="HQ156" s="179"/>
      <c r="HR156" s="179"/>
      <c r="HS156" s="179"/>
      <c r="HT156" s="179"/>
      <c r="HU156" s="179"/>
      <c r="HV156" s="179"/>
      <c r="HW156" s="179"/>
      <c r="HX156" s="179"/>
      <c r="HY156" s="179"/>
      <c r="HZ156" s="179"/>
      <c r="IA156" s="179"/>
      <c r="IB156" s="179"/>
      <c r="IC156" s="179"/>
      <c r="ID156" s="179"/>
      <c r="IE156" s="179"/>
      <c r="IF156" s="179"/>
      <c r="IG156" s="179"/>
      <c r="IH156" s="179"/>
      <c r="II156" s="179"/>
      <c r="IJ156" s="179"/>
      <c r="IK156" s="179"/>
      <c r="IL156" s="179"/>
      <c r="IM156" s="179"/>
      <c r="IN156" s="179"/>
      <c r="IO156" s="179"/>
      <c r="IP156" s="179"/>
      <c r="IQ156" s="179"/>
      <c r="IR156" s="179"/>
      <c r="IS156" s="179"/>
      <c r="IT156" s="179"/>
      <c r="IU156" s="179"/>
      <c r="IV156" s="179"/>
    </row>
    <row r="157" spans="1:256">
      <c r="A157" s="177"/>
      <c r="HQ157" s="179"/>
      <c r="HR157" s="179"/>
      <c r="HS157" s="179"/>
      <c r="HT157" s="179"/>
      <c r="HU157" s="179"/>
      <c r="HV157" s="179"/>
      <c r="HW157" s="179"/>
      <c r="HX157" s="179"/>
      <c r="HY157" s="179"/>
      <c r="HZ157" s="179"/>
      <c r="IA157" s="179"/>
      <c r="IB157" s="179"/>
      <c r="IC157" s="179"/>
      <c r="ID157" s="179"/>
      <c r="IE157" s="179"/>
      <c r="IF157" s="179"/>
      <c r="IG157" s="179"/>
      <c r="IH157" s="179"/>
      <c r="II157" s="179"/>
      <c r="IJ157" s="179"/>
      <c r="IK157" s="179"/>
      <c r="IL157" s="179"/>
      <c r="IM157" s="179"/>
      <c r="IN157" s="179"/>
      <c r="IO157" s="179"/>
      <c r="IP157" s="179"/>
      <c r="IQ157" s="179"/>
      <c r="IR157" s="179"/>
      <c r="IS157" s="179"/>
      <c r="IT157" s="179"/>
      <c r="IU157" s="179"/>
      <c r="IV157" s="179"/>
    </row>
    <row r="158" spans="1:256">
      <c r="A158" s="177"/>
      <c r="HQ158" s="179"/>
      <c r="HR158" s="179"/>
      <c r="HS158" s="179"/>
      <c r="HT158" s="179"/>
      <c r="HU158" s="179"/>
      <c r="HV158" s="179"/>
      <c r="HW158" s="179"/>
      <c r="HX158" s="179"/>
      <c r="HY158" s="179"/>
      <c r="HZ158" s="179"/>
      <c r="IA158" s="179"/>
      <c r="IB158" s="179"/>
      <c r="IC158" s="179"/>
      <c r="ID158" s="179"/>
      <c r="IE158" s="179"/>
      <c r="IF158" s="179"/>
      <c r="IG158" s="179"/>
      <c r="IH158" s="179"/>
      <c r="II158" s="179"/>
      <c r="IJ158" s="179"/>
      <c r="IK158" s="179"/>
      <c r="IL158" s="179"/>
      <c r="IM158" s="179"/>
      <c r="IN158" s="179"/>
      <c r="IO158" s="179"/>
      <c r="IP158" s="179"/>
      <c r="IQ158" s="179"/>
      <c r="IR158" s="179"/>
      <c r="IS158" s="179"/>
      <c r="IT158" s="179"/>
      <c r="IU158" s="179"/>
      <c r="IV158" s="179"/>
    </row>
    <row r="159" spans="1:256">
      <c r="A159" s="177"/>
      <c r="HQ159" s="179"/>
      <c r="HR159" s="179"/>
      <c r="HS159" s="179"/>
      <c r="HT159" s="179"/>
      <c r="HU159" s="179"/>
      <c r="HV159" s="179"/>
      <c r="HW159" s="179"/>
      <c r="HX159" s="179"/>
      <c r="HY159" s="179"/>
      <c r="HZ159" s="179"/>
      <c r="IA159" s="179"/>
      <c r="IB159" s="179"/>
      <c r="IC159" s="179"/>
      <c r="ID159" s="179"/>
      <c r="IE159" s="179"/>
      <c r="IF159" s="179"/>
      <c r="IG159" s="179"/>
      <c r="IH159" s="179"/>
      <c r="II159" s="179"/>
      <c r="IJ159" s="179"/>
      <c r="IK159" s="179"/>
      <c r="IL159" s="179"/>
      <c r="IM159" s="179"/>
      <c r="IN159" s="179"/>
      <c r="IO159" s="179"/>
      <c r="IP159" s="179"/>
      <c r="IQ159" s="179"/>
      <c r="IR159" s="179"/>
      <c r="IS159" s="179"/>
      <c r="IT159" s="179"/>
      <c r="IU159" s="179"/>
      <c r="IV159" s="179"/>
    </row>
    <row r="160" spans="1:256">
      <c r="A160" s="177"/>
      <c r="HQ160" s="179"/>
      <c r="HR160" s="179"/>
      <c r="HS160" s="179"/>
      <c r="HT160" s="179"/>
      <c r="HU160" s="179"/>
      <c r="HV160" s="179"/>
      <c r="HW160" s="179"/>
      <c r="HX160" s="179"/>
      <c r="HY160" s="179"/>
      <c r="HZ160" s="179"/>
      <c r="IA160" s="179"/>
      <c r="IB160" s="179"/>
      <c r="IC160" s="179"/>
      <c r="ID160" s="179"/>
      <c r="IE160" s="179"/>
      <c r="IF160" s="179"/>
      <c r="IG160" s="179"/>
      <c r="IH160" s="179"/>
      <c r="II160" s="179"/>
      <c r="IJ160" s="179"/>
      <c r="IK160" s="179"/>
      <c r="IL160" s="179"/>
      <c r="IM160" s="179"/>
      <c r="IN160" s="179"/>
      <c r="IO160" s="179"/>
      <c r="IP160" s="179"/>
      <c r="IQ160" s="179"/>
      <c r="IR160" s="179"/>
      <c r="IS160" s="179"/>
      <c r="IT160" s="179"/>
      <c r="IU160" s="179"/>
      <c r="IV160" s="179"/>
    </row>
    <row r="161" spans="1:256">
      <c r="A161" s="177"/>
      <c r="HQ161" s="179"/>
      <c r="HR161" s="179"/>
      <c r="HS161" s="179"/>
      <c r="HT161" s="179"/>
      <c r="HU161" s="179"/>
      <c r="HV161" s="179"/>
      <c r="HW161" s="179"/>
      <c r="HX161" s="179"/>
      <c r="HY161" s="179"/>
      <c r="HZ161" s="179"/>
      <c r="IA161" s="179"/>
      <c r="IB161" s="179"/>
      <c r="IC161" s="179"/>
      <c r="ID161" s="179"/>
      <c r="IE161" s="179"/>
      <c r="IF161" s="179"/>
      <c r="IG161" s="179"/>
      <c r="IH161" s="179"/>
      <c r="II161" s="179"/>
      <c r="IJ161" s="179"/>
      <c r="IK161" s="179"/>
      <c r="IL161" s="179"/>
      <c r="IM161" s="179"/>
      <c r="IN161" s="179"/>
      <c r="IO161" s="179"/>
      <c r="IP161" s="179"/>
      <c r="IQ161" s="179"/>
      <c r="IR161" s="179"/>
      <c r="IS161" s="179"/>
      <c r="IT161" s="179"/>
      <c r="IU161" s="179"/>
      <c r="IV161" s="179"/>
    </row>
    <row r="162" spans="1:256">
      <c r="A162" s="177"/>
      <c r="HQ162" s="179"/>
      <c r="HR162" s="179"/>
      <c r="HS162" s="179"/>
      <c r="HT162" s="179"/>
      <c r="HU162" s="179"/>
      <c r="HV162" s="179"/>
      <c r="HW162" s="179"/>
      <c r="HX162" s="179"/>
      <c r="HY162" s="179"/>
      <c r="HZ162" s="179"/>
      <c r="IA162" s="179"/>
      <c r="IB162" s="179"/>
      <c r="IC162" s="179"/>
      <c r="ID162" s="179"/>
      <c r="IE162" s="179"/>
      <c r="IF162" s="179"/>
      <c r="IG162" s="179"/>
      <c r="IH162" s="179"/>
      <c r="II162" s="179"/>
      <c r="IJ162" s="179"/>
      <c r="IK162" s="179"/>
      <c r="IL162" s="179"/>
      <c r="IM162" s="179"/>
      <c r="IN162" s="179"/>
      <c r="IO162" s="179"/>
      <c r="IP162" s="179"/>
      <c r="IQ162" s="179"/>
      <c r="IR162" s="179"/>
      <c r="IS162" s="179"/>
      <c r="IT162" s="179"/>
      <c r="IU162" s="179"/>
      <c r="IV162" s="179"/>
    </row>
    <row r="163" spans="1:256">
      <c r="A163" s="177"/>
      <c r="HQ163" s="179"/>
      <c r="HR163" s="179"/>
      <c r="HS163" s="179"/>
      <c r="HT163" s="179"/>
      <c r="HU163" s="179"/>
      <c r="HV163" s="179"/>
      <c r="HW163" s="179"/>
      <c r="HX163" s="179"/>
      <c r="HY163" s="179"/>
      <c r="HZ163" s="179"/>
      <c r="IA163" s="179"/>
      <c r="IB163" s="179"/>
      <c r="IC163" s="179"/>
      <c r="ID163" s="179"/>
      <c r="IE163" s="179"/>
      <c r="IF163" s="179"/>
      <c r="IG163" s="179"/>
      <c r="IH163" s="179"/>
      <c r="II163" s="179"/>
      <c r="IJ163" s="179"/>
      <c r="IK163" s="179"/>
      <c r="IL163" s="179"/>
      <c r="IM163" s="179"/>
      <c r="IN163" s="179"/>
      <c r="IO163" s="179"/>
      <c r="IP163" s="179"/>
      <c r="IQ163" s="179"/>
      <c r="IR163" s="179"/>
      <c r="IS163" s="179"/>
      <c r="IT163" s="179"/>
      <c r="IU163" s="179"/>
      <c r="IV163" s="179"/>
    </row>
    <row r="164" spans="1:256">
      <c r="A164" s="177"/>
      <c r="HQ164" s="179"/>
      <c r="HR164" s="179"/>
      <c r="HS164" s="179"/>
      <c r="HT164" s="179"/>
      <c r="HU164" s="179"/>
      <c r="HV164" s="179"/>
      <c r="HW164" s="179"/>
      <c r="HX164" s="179"/>
      <c r="HY164" s="179"/>
      <c r="HZ164" s="179"/>
      <c r="IA164" s="179"/>
      <c r="IB164" s="179"/>
      <c r="IC164" s="179"/>
      <c r="ID164" s="179"/>
      <c r="IE164" s="179"/>
      <c r="IF164" s="179"/>
      <c r="IG164" s="179"/>
      <c r="IH164" s="179"/>
      <c r="II164" s="179"/>
      <c r="IJ164" s="179"/>
      <c r="IK164" s="179"/>
      <c r="IL164" s="179"/>
      <c r="IM164" s="179"/>
      <c r="IN164" s="179"/>
      <c r="IO164" s="179"/>
      <c r="IP164" s="179"/>
      <c r="IQ164" s="179"/>
      <c r="IR164" s="179"/>
      <c r="IS164" s="179"/>
      <c r="IT164" s="179"/>
      <c r="IU164" s="179"/>
      <c r="IV164" s="179"/>
    </row>
    <row r="165" spans="1:256">
      <c r="A165" s="177"/>
      <c r="HQ165" s="179"/>
      <c r="HR165" s="179"/>
      <c r="HS165" s="179"/>
      <c r="HT165" s="179"/>
      <c r="HU165" s="179"/>
      <c r="HV165" s="179"/>
      <c r="HW165" s="179"/>
      <c r="HX165" s="179"/>
      <c r="HY165" s="179"/>
      <c r="HZ165" s="179"/>
      <c r="IA165" s="179"/>
      <c r="IB165" s="179"/>
      <c r="IC165" s="179"/>
      <c r="ID165" s="179"/>
      <c r="IE165" s="179"/>
      <c r="IF165" s="179"/>
      <c r="IG165" s="179"/>
      <c r="IH165" s="179"/>
      <c r="II165" s="179"/>
      <c r="IJ165" s="179"/>
      <c r="IK165" s="179"/>
      <c r="IL165" s="179"/>
      <c r="IM165" s="179"/>
      <c r="IN165" s="179"/>
      <c r="IO165" s="179"/>
      <c r="IP165" s="179"/>
      <c r="IQ165" s="179"/>
      <c r="IR165" s="179"/>
      <c r="IS165" s="179"/>
      <c r="IT165" s="179"/>
      <c r="IU165" s="179"/>
      <c r="IV165" s="179"/>
    </row>
    <row r="166" spans="1:256">
      <c r="A166" s="177"/>
      <c r="HQ166" s="179"/>
      <c r="HR166" s="179"/>
      <c r="HS166" s="179"/>
      <c r="HT166" s="179"/>
      <c r="HU166" s="179"/>
      <c r="HV166" s="179"/>
      <c r="HW166" s="179"/>
      <c r="HX166" s="179"/>
      <c r="HY166" s="179"/>
      <c r="HZ166" s="179"/>
      <c r="IA166" s="179"/>
      <c r="IB166" s="179"/>
      <c r="IC166" s="179"/>
      <c r="ID166" s="179"/>
      <c r="IE166" s="179"/>
      <c r="IF166" s="179"/>
      <c r="IG166" s="179"/>
      <c r="IH166" s="179"/>
      <c r="II166" s="179"/>
      <c r="IJ166" s="179"/>
      <c r="IK166" s="179"/>
      <c r="IL166" s="179"/>
      <c r="IM166" s="179"/>
      <c r="IN166" s="179"/>
      <c r="IO166" s="179"/>
      <c r="IP166" s="179"/>
      <c r="IQ166" s="179"/>
      <c r="IR166" s="179"/>
      <c r="IS166" s="179"/>
      <c r="IT166" s="179"/>
      <c r="IU166" s="179"/>
      <c r="IV166" s="179"/>
    </row>
    <row r="167" spans="1:256">
      <c r="A167" s="177"/>
      <c r="HQ167" s="179"/>
      <c r="HR167" s="179"/>
      <c r="HS167" s="179"/>
      <c r="HT167" s="179"/>
      <c r="HU167" s="179"/>
      <c r="HV167" s="179"/>
      <c r="HW167" s="179"/>
      <c r="HX167" s="179"/>
      <c r="HY167" s="179"/>
      <c r="HZ167" s="179"/>
      <c r="IA167" s="179"/>
      <c r="IB167" s="179"/>
      <c r="IC167" s="179"/>
      <c r="ID167" s="179"/>
      <c r="IE167" s="179"/>
      <c r="IF167" s="179"/>
      <c r="IG167" s="179"/>
      <c r="IH167" s="179"/>
      <c r="II167" s="179"/>
      <c r="IJ167" s="179"/>
      <c r="IK167" s="179"/>
      <c r="IL167" s="179"/>
      <c r="IM167" s="179"/>
      <c r="IN167" s="179"/>
      <c r="IO167" s="179"/>
      <c r="IP167" s="179"/>
      <c r="IQ167" s="179"/>
      <c r="IR167" s="179"/>
      <c r="IS167" s="179"/>
      <c r="IT167" s="179"/>
      <c r="IU167" s="179"/>
      <c r="IV167" s="179"/>
    </row>
    <row r="168" spans="1:256">
      <c r="A168" s="177"/>
      <c r="HQ168" s="179"/>
      <c r="HR168" s="179"/>
      <c r="HS168" s="179"/>
      <c r="HT168" s="179"/>
      <c r="HU168" s="179"/>
      <c r="HV168" s="179"/>
      <c r="HW168" s="179"/>
      <c r="HX168" s="179"/>
      <c r="HY168" s="179"/>
      <c r="HZ168" s="179"/>
      <c r="IA168" s="179"/>
      <c r="IB168" s="179"/>
      <c r="IC168" s="179"/>
      <c r="ID168" s="179"/>
      <c r="IE168" s="179"/>
      <c r="IF168" s="179"/>
      <c r="IG168" s="179"/>
      <c r="IH168" s="179"/>
      <c r="II168" s="179"/>
      <c r="IJ168" s="179"/>
      <c r="IK168" s="179"/>
      <c r="IL168" s="179"/>
      <c r="IM168" s="179"/>
      <c r="IN168" s="179"/>
      <c r="IO168" s="179"/>
      <c r="IP168" s="179"/>
      <c r="IQ168" s="179"/>
      <c r="IR168" s="179"/>
      <c r="IS168" s="179"/>
      <c r="IT168" s="179"/>
      <c r="IU168" s="179"/>
      <c r="IV168" s="179"/>
    </row>
    <row r="169" spans="1:256">
      <c r="A169" s="177"/>
      <c r="HQ169" s="179"/>
      <c r="HR169" s="179"/>
      <c r="HS169" s="179"/>
      <c r="HT169" s="179"/>
      <c r="HU169" s="179"/>
      <c r="HV169" s="179"/>
      <c r="HW169" s="179"/>
      <c r="HX169" s="179"/>
      <c r="HY169" s="179"/>
      <c r="HZ169" s="179"/>
      <c r="IA169" s="179"/>
      <c r="IB169" s="179"/>
      <c r="IC169" s="179"/>
      <c r="ID169" s="179"/>
      <c r="IE169" s="179"/>
      <c r="IF169" s="179"/>
      <c r="IG169" s="179"/>
      <c r="IH169" s="179"/>
      <c r="II169" s="179"/>
      <c r="IJ169" s="179"/>
      <c r="IK169" s="179"/>
      <c r="IL169" s="179"/>
      <c r="IM169" s="179"/>
      <c r="IN169" s="179"/>
      <c r="IO169" s="179"/>
      <c r="IP169" s="179"/>
      <c r="IQ169" s="179"/>
      <c r="IR169" s="179"/>
      <c r="IS169" s="179"/>
      <c r="IT169" s="179"/>
      <c r="IU169" s="179"/>
      <c r="IV169" s="179"/>
    </row>
    <row r="170" spans="1:256">
      <c r="A170" s="177"/>
      <c r="HQ170" s="179"/>
      <c r="HR170" s="179"/>
      <c r="HS170" s="179"/>
      <c r="HT170" s="179"/>
      <c r="HU170" s="179"/>
      <c r="HV170" s="179"/>
      <c r="HW170" s="179"/>
      <c r="HX170" s="179"/>
      <c r="HY170" s="179"/>
      <c r="HZ170" s="179"/>
      <c r="IA170" s="179"/>
      <c r="IB170" s="179"/>
      <c r="IC170" s="179"/>
      <c r="ID170" s="179"/>
      <c r="IE170" s="179"/>
      <c r="IF170" s="179"/>
      <c r="IG170" s="179"/>
      <c r="IH170" s="179"/>
      <c r="II170" s="179"/>
      <c r="IJ170" s="179"/>
      <c r="IK170" s="179"/>
      <c r="IL170" s="179"/>
      <c r="IM170" s="179"/>
      <c r="IN170" s="179"/>
      <c r="IO170" s="179"/>
      <c r="IP170" s="179"/>
      <c r="IQ170" s="179"/>
      <c r="IR170" s="179"/>
      <c r="IS170" s="179"/>
      <c r="IT170" s="179"/>
      <c r="IU170" s="179"/>
      <c r="IV170" s="179"/>
    </row>
    <row r="171" spans="1:256">
      <c r="A171" s="177"/>
      <c r="HQ171" s="179"/>
      <c r="HR171" s="179"/>
      <c r="HS171" s="179"/>
      <c r="HT171" s="179"/>
      <c r="HU171" s="179"/>
      <c r="HV171" s="179"/>
      <c r="HW171" s="179"/>
      <c r="HX171" s="179"/>
      <c r="HY171" s="179"/>
      <c r="HZ171" s="179"/>
      <c r="IA171" s="179"/>
      <c r="IB171" s="179"/>
      <c r="IC171" s="179"/>
      <c r="ID171" s="179"/>
      <c r="IE171" s="179"/>
      <c r="IF171" s="179"/>
      <c r="IG171" s="179"/>
      <c r="IH171" s="179"/>
      <c r="II171" s="179"/>
      <c r="IJ171" s="179"/>
      <c r="IK171" s="179"/>
      <c r="IL171" s="179"/>
      <c r="IM171" s="179"/>
      <c r="IN171" s="179"/>
      <c r="IO171" s="179"/>
      <c r="IP171" s="179"/>
      <c r="IQ171" s="179"/>
      <c r="IR171" s="179"/>
      <c r="IS171" s="179"/>
      <c r="IT171" s="179"/>
      <c r="IU171" s="179"/>
      <c r="IV171" s="179"/>
    </row>
    <row r="172" spans="1:256">
      <c r="A172" s="177"/>
      <c r="HQ172" s="179"/>
      <c r="HR172" s="179"/>
      <c r="HS172" s="179"/>
      <c r="HT172" s="179"/>
      <c r="HU172" s="179"/>
      <c r="HV172" s="179"/>
      <c r="HW172" s="179"/>
      <c r="HX172" s="179"/>
      <c r="HY172" s="179"/>
      <c r="HZ172" s="179"/>
      <c r="IA172" s="179"/>
      <c r="IB172" s="179"/>
      <c r="IC172" s="179"/>
      <c r="ID172" s="179"/>
      <c r="IE172" s="179"/>
      <c r="IF172" s="179"/>
      <c r="IG172" s="179"/>
      <c r="IH172" s="179"/>
      <c r="II172" s="179"/>
      <c r="IJ172" s="179"/>
      <c r="IK172" s="179"/>
      <c r="IL172" s="179"/>
      <c r="IM172" s="179"/>
      <c r="IN172" s="179"/>
      <c r="IO172" s="179"/>
      <c r="IP172" s="179"/>
      <c r="IQ172" s="179"/>
      <c r="IR172" s="179"/>
      <c r="IS172" s="179"/>
      <c r="IT172" s="179"/>
      <c r="IU172" s="179"/>
      <c r="IV172" s="179"/>
    </row>
    <row r="173" spans="1:256">
      <c r="A173" s="177"/>
      <c r="HQ173" s="179"/>
      <c r="HR173" s="179"/>
      <c r="HS173" s="179"/>
      <c r="HT173" s="179"/>
      <c r="HU173" s="179"/>
      <c r="HV173" s="179"/>
      <c r="HW173" s="179"/>
      <c r="HX173" s="179"/>
      <c r="HY173" s="179"/>
      <c r="HZ173" s="179"/>
      <c r="IA173" s="179"/>
      <c r="IB173" s="179"/>
      <c r="IC173" s="179"/>
      <c r="ID173" s="179"/>
      <c r="IE173" s="179"/>
      <c r="IF173" s="179"/>
      <c r="IG173" s="179"/>
      <c r="IH173" s="179"/>
      <c r="II173" s="179"/>
      <c r="IJ173" s="179"/>
      <c r="IK173" s="179"/>
      <c r="IL173" s="179"/>
      <c r="IM173" s="179"/>
      <c r="IN173" s="179"/>
      <c r="IO173" s="179"/>
      <c r="IP173" s="179"/>
      <c r="IQ173" s="179"/>
      <c r="IR173" s="179"/>
      <c r="IS173" s="179"/>
      <c r="IT173" s="179"/>
      <c r="IU173" s="179"/>
      <c r="IV173" s="179"/>
    </row>
    <row r="174" spans="1:256">
      <c r="A174" s="177"/>
      <c r="HQ174" s="179"/>
      <c r="HR174" s="179"/>
      <c r="HS174" s="179"/>
      <c r="HT174" s="179"/>
      <c r="HU174" s="179"/>
      <c r="HV174" s="179"/>
      <c r="HW174" s="179"/>
      <c r="HX174" s="179"/>
      <c r="HY174" s="179"/>
      <c r="HZ174" s="179"/>
      <c r="IA174" s="179"/>
      <c r="IB174" s="179"/>
      <c r="IC174" s="179"/>
      <c r="ID174" s="179"/>
      <c r="IE174" s="179"/>
      <c r="IF174" s="179"/>
      <c r="IG174" s="179"/>
      <c r="IH174" s="179"/>
      <c r="II174" s="179"/>
      <c r="IJ174" s="179"/>
      <c r="IK174" s="179"/>
      <c r="IL174" s="179"/>
      <c r="IM174" s="179"/>
      <c r="IN174" s="179"/>
      <c r="IO174" s="179"/>
      <c r="IP174" s="179"/>
      <c r="IQ174" s="179"/>
      <c r="IR174" s="179"/>
      <c r="IS174" s="179"/>
      <c r="IT174" s="179"/>
      <c r="IU174" s="179"/>
      <c r="IV174" s="179"/>
    </row>
    <row r="175" spans="1:256">
      <c r="A175" s="177"/>
      <c r="HQ175" s="179"/>
      <c r="HR175" s="179"/>
      <c r="HS175" s="179"/>
      <c r="HT175" s="179"/>
      <c r="HU175" s="179"/>
      <c r="HV175" s="179"/>
      <c r="HW175" s="179"/>
      <c r="HX175" s="179"/>
      <c r="HY175" s="179"/>
      <c r="HZ175" s="179"/>
      <c r="IA175" s="179"/>
      <c r="IB175" s="179"/>
      <c r="IC175" s="179"/>
      <c r="ID175" s="179"/>
      <c r="IE175" s="179"/>
      <c r="IF175" s="179"/>
      <c r="IG175" s="179"/>
      <c r="IH175" s="179"/>
      <c r="II175" s="179"/>
      <c r="IJ175" s="179"/>
      <c r="IK175" s="179"/>
      <c r="IL175" s="179"/>
      <c r="IM175" s="179"/>
      <c r="IN175" s="179"/>
      <c r="IO175" s="179"/>
      <c r="IP175" s="179"/>
      <c r="IQ175" s="179"/>
      <c r="IR175" s="179"/>
      <c r="IS175" s="179"/>
      <c r="IT175" s="179"/>
      <c r="IU175" s="179"/>
      <c r="IV175" s="179"/>
    </row>
    <row r="176" spans="1:256">
      <c r="A176" s="177"/>
      <c r="HQ176" s="179"/>
      <c r="HR176" s="179"/>
      <c r="HS176" s="179"/>
      <c r="HT176" s="179"/>
      <c r="HU176" s="179"/>
      <c r="HV176" s="179"/>
      <c r="HW176" s="179"/>
      <c r="HX176" s="179"/>
      <c r="HY176" s="179"/>
      <c r="HZ176" s="179"/>
      <c r="IA176" s="179"/>
      <c r="IB176" s="179"/>
      <c r="IC176" s="179"/>
      <c r="ID176" s="179"/>
      <c r="IE176" s="179"/>
      <c r="IF176" s="179"/>
      <c r="IG176" s="179"/>
      <c r="IH176" s="179"/>
      <c r="II176" s="179"/>
      <c r="IJ176" s="179"/>
      <c r="IK176" s="179"/>
      <c r="IL176" s="179"/>
      <c r="IM176" s="179"/>
      <c r="IN176" s="179"/>
      <c r="IO176" s="179"/>
      <c r="IP176" s="179"/>
      <c r="IQ176" s="179"/>
      <c r="IR176" s="179"/>
      <c r="IS176" s="179"/>
      <c r="IT176" s="179"/>
      <c r="IU176" s="179"/>
      <c r="IV176" s="179"/>
    </row>
    <row r="177" spans="1:256">
      <c r="A177" s="177"/>
      <c r="HQ177" s="179"/>
      <c r="HR177" s="179"/>
      <c r="HS177" s="179"/>
      <c r="HT177" s="179"/>
      <c r="HU177" s="179"/>
      <c r="HV177" s="179"/>
      <c r="HW177" s="179"/>
      <c r="HX177" s="179"/>
      <c r="HY177" s="179"/>
      <c r="HZ177" s="179"/>
      <c r="IA177" s="179"/>
      <c r="IB177" s="179"/>
      <c r="IC177" s="179"/>
      <c r="ID177" s="179"/>
      <c r="IE177" s="179"/>
      <c r="IF177" s="179"/>
      <c r="IG177" s="179"/>
      <c r="IH177" s="179"/>
      <c r="II177" s="179"/>
      <c r="IJ177" s="179"/>
      <c r="IK177" s="179"/>
      <c r="IL177" s="179"/>
      <c r="IM177" s="179"/>
      <c r="IN177" s="179"/>
      <c r="IO177" s="179"/>
      <c r="IP177" s="179"/>
      <c r="IQ177" s="179"/>
      <c r="IR177" s="179"/>
      <c r="IS177" s="179"/>
      <c r="IT177" s="179"/>
      <c r="IU177" s="179"/>
      <c r="IV177" s="179"/>
    </row>
    <row r="178" spans="1:256">
      <c r="A178" s="177"/>
      <c r="HQ178" s="179"/>
      <c r="HR178" s="179"/>
      <c r="HS178" s="179"/>
      <c r="HT178" s="179"/>
      <c r="HU178" s="179"/>
      <c r="HV178" s="179"/>
      <c r="HW178" s="179"/>
      <c r="HX178" s="179"/>
      <c r="HY178" s="179"/>
      <c r="HZ178" s="179"/>
      <c r="IA178" s="179"/>
      <c r="IB178" s="179"/>
      <c r="IC178" s="179"/>
      <c r="ID178" s="179"/>
      <c r="IE178" s="179"/>
      <c r="IF178" s="179"/>
      <c r="IG178" s="179"/>
      <c r="IH178" s="179"/>
      <c r="II178" s="179"/>
      <c r="IJ178" s="179"/>
      <c r="IK178" s="179"/>
      <c r="IL178" s="179"/>
      <c r="IM178" s="179"/>
      <c r="IN178" s="179"/>
      <c r="IO178" s="179"/>
      <c r="IP178" s="179"/>
      <c r="IQ178" s="179"/>
      <c r="IR178" s="179"/>
      <c r="IS178" s="179"/>
      <c r="IT178" s="179"/>
      <c r="IU178" s="179"/>
      <c r="IV178" s="179"/>
    </row>
    <row r="179" spans="1:256">
      <c r="A179" s="177"/>
      <c r="HQ179" s="179"/>
      <c r="HR179" s="179"/>
      <c r="HS179" s="179"/>
      <c r="HT179" s="179"/>
      <c r="HU179" s="179"/>
      <c r="HV179" s="179"/>
      <c r="HW179" s="179"/>
      <c r="HX179" s="179"/>
      <c r="HY179" s="179"/>
      <c r="HZ179" s="179"/>
      <c r="IA179" s="179"/>
      <c r="IB179" s="179"/>
      <c r="IC179" s="179"/>
      <c r="ID179" s="179"/>
      <c r="IE179" s="179"/>
      <c r="IF179" s="179"/>
      <c r="IG179" s="179"/>
      <c r="IH179" s="179"/>
      <c r="II179" s="179"/>
      <c r="IJ179" s="179"/>
      <c r="IK179" s="179"/>
      <c r="IL179" s="179"/>
      <c r="IM179" s="179"/>
      <c r="IN179" s="179"/>
      <c r="IO179" s="179"/>
      <c r="IP179" s="179"/>
      <c r="IQ179" s="179"/>
      <c r="IR179" s="179"/>
      <c r="IS179" s="179"/>
      <c r="IT179" s="179"/>
      <c r="IU179" s="179"/>
      <c r="IV179" s="179"/>
    </row>
    <row r="180" spans="1:256">
      <c r="A180" s="177"/>
      <c r="HQ180" s="179"/>
      <c r="HR180" s="179"/>
      <c r="HS180" s="179"/>
      <c r="HT180" s="179"/>
      <c r="HU180" s="179"/>
      <c r="HV180" s="179"/>
      <c r="HW180" s="179"/>
      <c r="HX180" s="179"/>
      <c r="HY180" s="179"/>
      <c r="HZ180" s="179"/>
      <c r="IA180" s="179"/>
      <c r="IB180" s="179"/>
      <c r="IC180" s="179"/>
      <c r="ID180" s="179"/>
      <c r="IE180" s="179"/>
      <c r="IF180" s="179"/>
      <c r="IG180" s="179"/>
      <c r="IH180" s="179"/>
      <c r="II180" s="179"/>
      <c r="IJ180" s="179"/>
      <c r="IK180" s="179"/>
      <c r="IL180" s="179"/>
      <c r="IM180" s="179"/>
      <c r="IN180" s="179"/>
      <c r="IO180" s="179"/>
      <c r="IP180" s="179"/>
      <c r="IQ180" s="179"/>
      <c r="IR180" s="179"/>
      <c r="IS180" s="179"/>
      <c r="IT180" s="179"/>
      <c r="IU180" s="179"/>
      <c r="IV180" s="179"/>
    </row>
    <row r="181" spans="1:256">
      <c r="A181" s="177"/>
      <c r="HQ181" s="179"/>
      <c r="HR181" s="179"/>
      <c r="HS181" s="179"/>
      <c r="HT181" s="179"/>
      <c r="HU181" s="179"/>
      <c r="HV181" s="179"/>
      <c r="HW181" s="179"/>
      <c r="HX181" s="179"/>
      <c r="HY181" s="179"/>
      <c r="HZ181" s="179"/>
      <c r="IA181" s="179"/>
      <c r="IB181" s="179"/>
      <c r="IC181" s="179"/>
      <c r="ID181" s="179"/>
      <c r="IE181" s="179"/>
      <c r="IF181" s="179"/>
      <c r="IG181" s="179"/>
      <c r="IH181" s="179"/>
      <c r="II181" s="179"/>
      <c r="IJ181" s="179"/>
      <c r="IK181" s="179"/>
      <c r="IL181" s="179"/>
      <c r="IM181" s="179"/>
      <c r="IN181" s="179"/>
      <c r="IO181" s="179"/>
      <c r="IP181" s="179"/>
      <c r="IQ181" s="179"/>
      <c r="IR181" s="179"/>
      <c r="IS181" s="179"/>
      <c r="IT181" s="179"/>
      <c r="IU181" s="179"/>
      <c r="IV181" s="179"/>
    </row>
    <row r="182" spans="1:256">
      <c r="A182" s="177"/>
      <c r="HQ182" s="179"/>
      <c r="HR182" s="179"/>
      <c r="HS182" s="179"/>
      <c r="HT182" s="179"/>
      <c r="HU182" s="179"/>
      <c r="HV182" s="179"/>
      <c r="HW182" s="179"/>
      <c r="HX182" s="179"/>
      <c r="HY182" s="179"/>
      <c r="HZ182" s="179"/>
      <c r="IA182" s="179"/>
      <c r="IB182" s="179"/>
      <c r="IC182" s="179"/>
      <c r="ID182" s="179"/>
      <c r="IE182" s="179"/>
      <c r="IF182" s="179"/>
      <c r="IG182" s="179"/>
      <c r="IH182" s="179"/>
      <c r="II182" s="179"/>
      <c r="IJ182" s="179"/>
      <c r="IK182" s="179"/>
      <c r="IL182" s="179"/>
      <c r="IM182" s="179"/>
      <c r="IN182" s="179"/>
      <c r="IO182" s="179"/>
      <c r="IP182" s="179"/>
      <c r="IQ182" s="179"/>
      <c r="IR182" s="179"/>
      <c r="IS182" s="179"/>
      <c r="IT182" s="179"/>
      <c r="IU182" s="179"/>
      <c r="IV182" s="179"/>
    </row>
    <row r="183" spans="1:256">
      <c r="A183" s="177"/>
      <c r="HQ183" s="179"/>
      <c r="HR183" s="179"/>
      <c r="HS183" s="179"/>
      <c r="HT183" s="179"/>
      <c r="HU183" s="179"/>
      <c r="HV183" s="179"/>
      <c r="HW183" s="179"/>
      <c r="HX183" s="179"/>
      <c r="HY183" s="179"/>
      <c r="HZ183" s="179"/>
      <c r="IA183" s="179"/>
      <c r="IB183" s="179"/>
      <c r="IC183" s="179"/>
      <c r="ID183" s="179"/>
      <c r="IE183" s="179"/>
      <c r="IF183" s="179"/>
      <c r="IG183" s="179"/>
      <c r="IH183" s="179"/>
      <c r="II183" s="179"/>
      <c r="IJ183" s="179"/>
      <c r="IK183" s="179"/>
      <c r="IL183" s="179"/>
      <c r="IM183" s="179"/>
      <c r="IN183" s="179"/>
      <c r="IO183" s="179"/>
      <c r="IP183" s="179"/>
      <c r="IQ183" s="179"/>
      <c r="IR183" s="179"/>
      <c r="IS183" s="179"/>
      <c r="IT183" s="179"/>
      <c r="IU183" s="179"/>
      <c r="IV183" s="179"/>
    </row>
    <row r="184" spans="1:256">
      <c r="A184" s="177"/>
      <c r="HQ184" s="179"/>
      <c r="HR184" s="179"/>
      <c r="HS184" s="179"/>
      <c r="HT184" s="179"/>
      <c r="HU184" s="179"/>
      <c r="HV184" s="179"/>
      <c r="HW184" s="179"/>
      <c r="HX184" s="179"/>
      <c r="HY184" s="179"/>
      <c r="HZ184" s="179"/>
      <c r="IA184" s="179"/>
      <c r="IB184" s="179"/>
      <c r="IC184" s="179"/>
      <c r="ID184" s="179"/>
      <c r="IE184" s="179"/>
      <c r="IF184" s="179"/>
      <c r="IG184" s="179"/>
      <c r="IH184" s="179"/>
      <c r="II184" s="179"/>
      <c r="IJ184" s="179"/>
      <c r="IK184" s="179"/>
      <c r="IL184" s="179"/>
      <c r="IM184" s="179"/>
      <c r="IN184" s="179"/>
      <c r="IO184" s="179"/>
      <c r="IP184" s="179"/>
      <c r="IQ184" s="179"/>
      <c r="IR184" s="179"/>
      <c r="IS184" s="179"/>
      <c r="IT184" s="179"/>
      <c r="IU184" s="179"/>
      <c r="IV184" s="179"/>
    </row>
    <row r="185" spans="1:256">
      <c r="A185" s="177"/>
      <c r="HQ185" s="179"/>
      <c r="HR185" s="179"/>
      <c r="HS185" s="179"/>
      <c r="HT185" s="179"/>
      <c r="HU185" s="179"/>
      <c r="HV185" s="179"/>
      <c r="HW185" s="179"/>
      <c r="HX185" s="179"/>
      <c r="HY185" s="179"/>
      <c r="HZ185" s="179"/>
      <c r="IA185" s="179"/>
      <c r="IB185" s="179"/>
      <c r="IC185" s="179"/>
      <c r="ID185" s="179"/>
      <c r="IE185" s="179"/>
      <c r="IF185" s="179"/>
      <c r="IG185" s="179"/>
      <c r="IH185" s="179"/>
      <c r="II185" s="179"/>
      <c r="IJ185" s="179"/>
      <c r="IK185" s="179"/>
      <c r="IL185" s="179"/>
      <c r="IM185" s="179"/>
      <c r="IN185" s="179"/>
      <c r="IO185" s="179"/>
      <c r="IP185" s="179"/>
      <c r="IQ185" s="179"/>
      <c r="IR185" s="179"/>
      <c r="IS185" s="179"/>
      <c r="IT185" s="179"/>
      <c r="IU185" s="179"/>
      <c r="IV185" s="179"/>
    </row>
    <row r="186" spans="1:256">
      <c r="A186" s="177"/>
      <c r="HQ186" s="179"/>
      <c r="HR186" s="179"/>
      <c r="HS186" s="179"/>
      <c r="HT186" s="179"/>
      <c r="HU186" s="179"/>
      <c r="HV186" s="179"/>
      <c r="HW186" s="179"/>
      <c r="HX186" s="179"/>
      <c r="HY186" s="179"/>
      <c r="HZ186" s="179"/>
      <c r="IA186" s="179"/>
      <c r="IB186" s="179"/>
      <c r="IC186" s="179"/>
      <c r="ID186" s="179"/>
      <c r="IE186" s="179"/>
      <c r="IF186" s="179"/>
      <c r="IG186" s="179"/>
      <c r="IH186" s="179"/>
      <c r="II186" s="179"/>
      <c r="IJ186" s="179"/>
      <c r="IK186" s="179"/>
      <c r="IL186" s="179"/>
      <c r="IM186" s="179"/>
      <c r="IN186" s="179"/>
      <c r="IO186" s="179"/>
      <c r="IP186" s="179"/>
      <c r="IQ186" s="179"/>
      <c r="IR186" s="179"/>
      <c r="IS186" s="179"/>
      <c r="IT186" s="179"/>
      <c r="IU186" s="179"/>
      <c r="IV186" s="179"/>
    </row>
    <row r="187" spans="1:256">
      <c r="A187" s="177"/>
      <c r="HQ187" s="179"/>
      <c r="HR187" s="179"/>
      <c r="HS187" s="179"/>
      <c r="HT187" s="179"/>
      <c r="HU187" s="179"/>
      <c r="HV187" s="179"/>
      <c r="HW187" s="179"/>
      <c r="HX187" s="179"/>
      <c r="HY187" s="179"/>
      <c r="HZ187" s="179"/>
      <c r="IA187" s="179"/>
      <c r="IB187" s="179"/>
      <c r="IC187" s="179"/>
      <c r="ID187" s="179"/>
      <c r="IE187" s="179"/>
      <c r="IF187" s="179"/>
      <c r="IG187" s="179"/>
      <c r="IH187" s="179"/>
      <c r="II187" s="179"/>
      <c r="IJ187" s="179"/>
      <c r="IK187" s="179"/>
      <c r="IL187" s="179"/>
      <c r="IM187" s="179"/>
      <c r="IN187" s="179"/>
      <c r="IO187" s="179"/>
      <c r="IP187" s="179"/>
      <c r="IQ187" s="179"/>
      <c r="IR187" s="179"/>
      <c r="IS187" s="179"/>
      <c r="IT187" s="179"/>
      <c r="IU187" s="179"/>
      <c r="IV187" s="179"/>
    </row>
    <row r="188" spans="1:256">
      <c r="A188" s="177"/>
      <c r="HQ188" s="179"/>
      <c r="HR188" s="179"/>
      <c r="HS188" s="179"/>
      <c r="HT188" s="179"/>
      <c r="HU188" s="179"/>
      <c r="HV188" s="179"/>
      <c r="HW188" s="179"/>
      <c r="HX188" s="179"/>
      <c r="HY188" s="179"/>
      <c r="HZ188" s="179"/>
      <c r="IA188" s="179"/>
      <c r="IB188" s="179"/>
      <c r="IC188" s="179"/>
      <c r="ID188" s="179"/>
      <c r="IE188" s="179"/>
      <c r="IF188" s="179"/>
      <c r="IG188" s="179"/>
      <c r="IH188" s="179"/>
      <c r="II188" s="179"/>
      <c r="IJ188" s="179"/>
      <c r="IK188" s="179"/>
      <c r="IL188" s="179"/>
      <c r="IM188" s="179"/>
      <c r="IN188" s="179"/>
      <c r="IO188" s="179"/>
      <c r="IP188" s="179"/>
      <c r="IQ188" s="179"/>
      <c r="IR188" s="179"/>
      <c r="IS188" s="179"/>
      <c r="IT188" s="179"/>
      <c r="IU188" s="179"/>
      <c r="IV188" s="179"/>
    </row>
    <row r="189" spans="1:256">
      <c r="A189" s="177"/>
      <c r="HQ189" s="179"/>
      <c r="HR189" s="179"/>
      <c r="HS189" s="179"/>
      <c r="HT189" s="179"/>
      <c r="HU189" s="179"/>
      <c r="HV189" s="179"/>
      <c r="HW189" s="179"/>
      <c r="HX189" s="179"/>
      <c r="HY189" s="179"/>
      <c r="HZ189" s="179"/>
      <c r="IA189" s="179"/>
      <c r="IB189" s="179"/>
      <c r="IC189" s="179"/>
      <c r="ID189" s="179"/>
      <c r="IE189" s="179"/>
      <c r="IF189" s="179"/>
      <c r="IG189" s="179"/>
      <c r="IH189" s="179"/>
      <c r="II189" s="179"/>
      <c r="IJ189" s="179"/>
      <c r="IK189" s="179"/>
      <c r="IL189" s="179"/>
      <c r="IM189" s="179"/>
      <c r="IN189" s="179"/>
      <c r="IO189" s="179"/>
      <c r="IP189" s="179"/>
      <c r="IQ189" s="179"/>
      <c r="IR189" s="179"/>
      <c r="IS189" s="179"/>
      <c r="IT189" s="179"/>
      <c r="IU189" s="179"/>
      <c r="IV189" s="179"/>
    </row>
    <row r="190" spans="1:256">
      <c r="A190" s="177"/>
      <c r="HQ190" s="179"/>
      <c r="HR190" s="179"/>
      <c r="HS190" s="179"/>
      <c r="HT190" s="179"/>
      <c r="HU190" s="179"/>
      <c r="HV190" s="179"/>
      <c r="HW190" s="179"/>
      <c r="HX190" s="179"/>
      <c r="HY190" s="179"/>
      <c r="HZ190" s="179"/>
      <c r="IA190" s="179"/>
      <c r="IB190" s="179"/>
      <c r="IC190" s="179"/>
      <c r="ID190" s="179"/>
      <c r="IE190" s="179"/>
      <c r="IF190" s="179"/>
      <c r="IG190" s="179"/>
      <c r="IH190" s="179"/>
      <c r="II190" s="179"/>
      <c r="IJ190" s="179"/>
      <c r="IK190" s="179"/>
      <c r="IL190" s="179"/>
      <c r="IM190" s="179"/>
      <c r="IN190" s="179"/>
      <c r="IO190" s="179"/>
      <c r="IP190" s="179"/>
      <c r="IQ190" s="179"/>
      <c r="IR190" s="179"/>
      <c r="IS190" s="179"/>
      <c r="IT190" s="179"/>
      <c r="IU190" s="179"/>
      <c r="IV190" s="179"/>
    </row>
    <row r="191" spans="1:256">
      <c r="A191" s="177"/>
      <c r="HQ191" s="179"/>
      <c r="HR191" s="179"/>
      <c r="HS191" s="179"/>
      <c r="HT191" s="179"/>
      <c r="HU191" s="179"/>
      <c r="HV191" s="179"/>
      <c r="HW191" s="179"/>
      <c r="HX191" s="179"/>
      <c r="HY191" s="179"/>
      <c r="HZ191" s="179"/>
      <c r="IA191" s="179"/>
      <c r="IB191" s="179"/>
      <c r="IC191" s="179"/>
      <c r="ID191" s="179"/>
      <c r="IE191" s="179"/>
      <c r="IF191" s="179"/>
      <c r="IG191" s="179"/>
      <c r="IH191" s="179"/>
      <c r="II191" s="179"/>
      <c r="IJ191" s="179"/>
      <c r="IK191" s="179"/>
      <c r="IL191" s="179"/>
      <c r="IM191" s="179"/>
      <c r="IN191" s="179"/>
      <c r="IO191" s="179"/>
      <c r="IP191" s="179"/>
      <c r="IQ191" s="179"/>
      <c r="IR191" s="179"/>
      <c r="IS191" s="179"/>
      <c r="IT191" s="179"/>
      <c r="IU191" s="179"/>
      <c r="IV191" s="179"/>
    </row>
    <row r="192" spans="1:256">
      <c r="A192" s="177"/>
      <c r="HQ192" s="179"/>
      <c r="HR192" s="179"/>
      <c r="HS192" s="179"/>
      <c r="HT192" s="179"/>
      <c r="HU192" s="179"/>
      <c r="HV192" s="179"/>
      <c r="HW192" s="179"/>
      <c r="HX192" s="179"/>
      <c r="HY192" s="179"/>
      <c r="HZ192" s="179"/>
      <c r="IA192" s="179"/>
      <c r="IB192" s="179"/>
      <c r="IC192" s="179"/>
      <c r="ID192" s="179"/>
      <c r="IE192" s="179"/>
      <c r="IF192" s="179"/>
      <c r="IG192" s="179"/>
      <c r="IH192" s="179"/>
      <c r="II192" s="179"/>
      <c r="IJ192" s="179"/>
      <c r="IK192" s="179"/>
      <c r="IL192" s="179"/>
      <c r="IM192" s="179"/>
      <c r="IN192" s="179"/>
      <c r="IO192" s="179"/>
      <c r="IP192" s="179"/>
      <c r="IQ192" s="179"/>
      <c r="IR192" s="179"/>
      <c r="IS192" s="179"/>
      <c r="IT192" s="179"/>
      <c r="IU192" s="179"/>
      <c r="IV192" s="179"/>
    </row>
    <row r="193" spans="1:256">
      <c r="A193" s="177"/>
      <c r="HQ193" s="179"/>
      <c r="HR193" s="179"/>
      <c r="HS193" s="179"/>
      <c r="HT193" s="179"/>
      <c r="HU193" s="179"/>
      <c r="HV193" s="179"/>
      <c r="HW193" s="179"/>
      <c r="HX193" s="179"/>
      <c r="HY193" s="179"/>
      <c r="HZ193" s="179"/>
      <c r="IA193" s="179"/>
      <c r="IB193" s="179"/>
      <c r="IC193" s="179"/>
      <c r="ID193" s="179"/>
      <c r="IE193" s="179"/>
      <c r="IF193" s="179"/>
      <c r="IG193" s="179"/>
      <c r="IH193" s="179"/>
      <c r="II193" s="179"/>
      <c r="IJ193" s="179"/>
      <c r="IK193" s="179"/>
      <c r="IL193" s="179"/>
      <c r="IM193" s="179"/>
      <c r="IN193" s="179"/>
      <c r="IO193" s="179"/>
      <c r="IP193" s="179"/>
      <c r="IQ193" s="179"/>
      <c r="IR193" s="179"/>
      <c r="IS193" s="179"/>
      <c r="IT193" s="179"/>
      <c r="IU193" s="179"/>
      <c r="IV193" s="179"/>
    </row>
    <row r="194" spans="1:256">
      <c r="A194" s="177"/>
      <c r="HQ194" s="179"/>
      <c r="HR194" s="179"/>
      <c r="HS194" s="179"/>
      <c r="HT194" s="179"/>
      <c r="HU194" s="179"/>
      <c r="HV194" s="179"/>
      <c r="HW194" s="179"/>
      <c r="HX194" s="179"/>
      <c r="HY194" s="179"/>
      <c r="HZ194" s="179"/>
      <c r="IA194" s="179"/>
      <c r="IB194" s="179"/>
      <c r="IC194" s="179"/>
      <c r="ID194" s="179"/>
      <c r="IE194" s="179"/>
      <c r="IF194" s="179"/>
      <c r="IG194" s="179"/>
      <c r="IH194" s="179"/>
      <c r="II194" s="179"/>
      <c r="IJ194" s="179"/>
      <c r="IK194" s="179"/>
      <c r="IL194" s="179"/>
      <c r="IM194" s="179"/>
      <c r="IN194" s="179"/>
      <c r="IO194" s="179"/>
      <c r="IP194" s="179"/>
      <c r="IQ194" s="179"/>
      <c r="IR194" s="179"/>
      <c r="IS194" s="179"/>
      <c r="IT194" s="179"/>
      <c r="IU194" s="179"/>
      <c r="IV194" s="179"/>
    </row>
    <row r="195" spans="1:256">
      <c r="A195" s="177"/>
      <c r="HQ195" s="179"/>
      <c r="HR195" s="179"/>
      <c r="HS195" s="179"/>
      <c r="HT195" s="179"/>
      <c r="HU195" s="179"/>
      <c r="HV195" s="179"/>
      <c r="HW195" s="179"/>
      <c r="HX195" s="179"/>
      <c r="HY195" s="179"/>
      <c r="HZ195" s="179"/>
      <c r="IA195" s="179"/>
      <c r="IB195" s="179"/>
      <c r="IC195" s="179"/>
      <c r="ID195" s="179"/>
      <c r="IE195" s="179"/>
      <c r="IF195" s="179"/>
      <c r="IG195" s="179"/>
      <c r="IH195" s="179"/>
      <c r="II195" s="179"/>
      <c r="IJ195" s="179"/>
      <c r="IK195" s="179"/>
      <c r="IL195" s="179"/>
      <c r="IM195" s="179"/>
      <c r="IN195" s="179"/>
      <c r="IO195" s="179"/>
      <c r="IP195" s="179"/>
      <c r="IQ195" s="179"/>
      <c r="IR195" s="179"/>
      <c r="IS195" s="179"/>
      <c r="IT195" s="179"/>
      <c r="IU195" s="179"/>
      <c r="IV195" s="179"/>
    </row>
    <row r="196" spans="1:256">
      <c r="A196" s="177"/>
      <c r="HQ196" s="179"/>
      <c r="HR196" s="179"/>
      <c r="HS196" s="179"/>
      <c r="HT196" s="179"/>
      <c r="HU196" s="179"/>
      <c r="HV196" s="179"/>
      <c r="HW196" s="179"/>
      <c r="HX196" s="179"/>
      <c r="HY196" s="179"/>
      <c r="HZ196" s="179"/>
      <c r="IA196" s="179"/>
      <c r="IB196" s="179"/>
      <c r="IC196" s="179"/>
      <c r="ID196" s="179"/>
      <c r="IE196" s="179"/>
      <c r="IF196" s="179"/>
      <c r="IG196" s="179"/>
      <c r="IH196" s="179"/>
      <c r="II196" s="179"/>
      <c r="IJ196" s="179"/>
      <c r="IK196" s="179"/>
      <c r="IL196" s="179"/>
      <c r="IM196" s="179"/>
      <c r="IN196" s="179"/>
      <c r="IO196" s="179"/>
      <c r="IP196" s="179"/>
      <c r="IQ196" s="179"/>
      <c r="IR196" s="179"/>
      <c r="IS196" s="179"/>
      <c r="IT196" s="179"/>
      <c r="IU196" s="179"/>
      <c r="IV196" s="179"/>
    </row>
    <row r="197" spans="1:256">
      <c r="A197" s="177"/>
      <c r="HQ197" s="179"/>
      <c r="HR197" s="179"/>
      <c r="HS197" s="179"/>
      <c r="HT197" s="179"/>
      <c r="HU197" s="179"/>
      <c r="HV197" s="179"/>
      <c r="HW197" s="179"/>
      <c r="HX197" s="179"/>
      <c r="HY197" s="179"/>
      <c r="HZ197" s="179"/>
      <c r="IA197" s="179"/>
      <c r="IB197" s="179"/>
      <c r="IC197" s="179"/>
      <c r="ID197" s="179"/>
      <c r="IE197" s="179"/>
      <c r="IF197" s="179"/>
      <c r="IG197" s="179"/>
      <c r="IH197" s="179"/>
      <c r="II197" s="179"/>
      <c r="IJ197" s="179"/>
      <c r="IK197" s="179"/>
      <c r="IL197" s="179"/>
      <c r="IM197" s="179"/>
      <c r="IN197" s="179"/>
      <c r="IO197" s="179"/>
      <c r="IP197" s="179"/>
      <c r="IQ197" s="179"/>
      <c r="IR197" s="179"/>
      <c r="IS197" s="179"/>
      <c r="IT197" s="179"/>
      <c r="IU197" s="179"/>
      <c r="IV197" s="179"/>
    </row>
    <row r="198" spans="1:256">
      <c r="A198" s="177"/>
      <c r="HQ198" s="179"/>
      <c r="HR198" s="179"/>
      <c r="HS198" s="179"/>
      <c r="HT198" s="179"/>
      <c r="HU198" s="179"/>
      <c r="HV198" s="179"/>
      <c r="HW198" s="179"/>
      <c r="HX198" s="179"/>
      <c r="HY198" s="179"/>
      <c r="HZ198" s="179"/>
      <c r="IA198" s="179"/>
      <c r="IB198" s="179"/>
      <c r="IC198" s="179"/>
      <c r="ID198" s="179"/>
      <c r="IE198" s="179"/>
      <c r="IF198" s="179"/>
      <c r="IG198" s="179"/>
      <c r="IH198" s="179"/>
      <c r="II198" s="179"/>
      <c r="IJ198" s="179"/>
      <c r="IK198" s="179"/>
      <c r="IL198" s="179"/>
      <c r="IM198" s="179"/>
      <c r="IN198" s="179"/>
      <c r="IO198" s="179"/>
      <c r="IP198" s="179"/>
      <c r="IQ198" s="179"/>
      <c r="IR198" s="179"/>
      <c r="IS198" s="179"/>
      <c r="IT198" s="179"/>
      <c r="IU198" s="179"/>
      <c r="IV198" s="179"/>
    </row>
    <row r="199" spans="1:256">
      <c r="A199" s="177"/>
      <c r="HQ199" s="179"/>
      <c r="HR199" s="179"/>
      <c r="HS199" s="179"/>
      <c r="HT199" s="179"/>
      <c r="HU199" s="179"/>
      <c r="HV199" s="179"/>
      <c r="HW199" s="179"/>
      <c r="HX199" s="179"/>
      <c r="HY199" s="179"/>
      <c r="HZ199" s="179"/>
      <c r="IA199" s="179"/>
      <c r="IB199" s="179"/>
      <c r="IC199" s="179"/>
      <c r="ID199" s="179"/>
      <c r="IE199" s="179"/>
      <c r="IF199" s="179"/>
      <c r="IG199" s="179"/>
      <c r="IH199" s="179"/>
      <c r="II199" s="179"/>
      <c r="IJ199" s="179"/>
      <c r="IK199" s="179"/>
      <c r="IL199" s="179"/>
      <c r="IM199" s="179"/>
      <c r="IN199" s="179"/>
      <c r="IO199" s="179"/>
      <c r="IP199" s="179"/>
      <c r="IQ199" s="179"/>
      <c r="IR199" s="179"/>
      <c r="IS199" s="179"/>
      <c r="IT199" s="179"/>
      <c r="IU199" s="179"/>
      <c r="IV199" s="179"/>
    </row>
    <row r="200" spans="1:256">
      <c r="A200" s="177"/>
      <c r="HQ200" s="179"/>
      <c r="HR200" s="179"/>
      <c r="HS200" s="179"/>
      <c r="HT200" s="179"/>
      <c r="HU200" s="179"/>
      <c r="HV200" s="179"/>
      <c r="HW200" s="179"/>
      <c r="HX200" s="179"/>
      <c r="HY200" s="179"/>
      <c r="HZ200" s="179"/>
      <c r="IA200" s="179"/>
      <c r="IB200" s="179"/>
      <c r="IC200" s="179"/>
      <c r="ID200" s="179"/>
      <c r="IE200" s="179"/>
      <c r="IF200" s="179"/>
      <c r="IG200" s="179"/>
      <c r="IH200" s="179"/>
      <c r="II200" s="179"/>
      <c r="IJ200" s="179"/>
      <c r="IK200" s="179"/>
      <c r="IL200" s="179"/>
      <c r="IM200" s="179"/>
      <c r="IN200" s="179"/>
      <c r="IO200" s="179"/>
      <c r="IP200" s="179"/>
      <c r="IQ200" s="179"/>
      <c r="IR200" s="179"/>
      <c r="IS200" s="179"/>
      <c r="IT200" s="179"/>
      <c r="IU200" s="179"/>
      <c r="IV200" s="179"/>
    </row>
    <row r="201" spans="1:256">
      <c r="A201" s="177"/>
      <c r="HQ201" s="179"/>
      <c r="HR201" s="179"/>
      <c r="HS201" s="179"/>
      <c r="HT201" s="179"/>
      <c r="HU201" s="179"/>
      <c r="HV201" s="179"/>
      <c r="HW201" s="179"/>
      <c r="HX201" s="179"/>
      <c r="HY201" s="179"/>
      <c r="HZ201" s="179"/>
      <c r="IA201" s="179"/>
      <c r="IB201" s="179"/>
      <c r="IC201" s="179"/>
      <c r="ID201" s="179"/>
      <c r="IE201" s="179"/>
      <c r="IF201" s="179"/>
      <c r="IG201" s="179"/>
      <c r="IH201" s="179"/>
      <c r="II201" s="179"/>
      <c r="IJ201" s="179"/>
      <c r="IK201" s="179"/>
      <c r="IL201" s="179"/>
      <c r="IM201" s="179"/>
      <c r="IN201" s="179"/>
      <c r="IO201" s="179"/>
      <c r="IP201" s="179"/>
      <c r="IQ201" s="179"/>
      <c r="IR201" s="179"/>
      <c r="IS201" s="179"/>
      <c r="IT201" s="179"/>
      <c r="IU201" s="179"/>
      <c r="IV201" s="179"/>
    </row>
    <row r="202" spans="1:256">
      <c r="A202" s="177"/>
      <c r="HQ202" s="179"/>
      <c r="HR202" s="179"/>
      <c r="HS202" s="179"/>
      <c r="HT202" s="179"/>
      <c r="HU202" s="179"/>
      <c r="HV202" s="179"/>
      <c r="HW202" s="179"/>
      <c r="HX202" s="179"/>
      <c r="HY202" s="179"/>
      <c r="HZ202" s="179"/>
      <c r="IA202" s="179"/>
      <c r="IB202" s="179"/>
      <c r="IC202" s="179"/>
      <c r="ID202" s="179"/>
      <c r="IE202" s="179"/>
      <c r="IF202" s="179"/>
      <c r="IG202" s="179"/>
      <c r="IH202" s="179"/>
      <c r="II202" s="179"/>
      <c r="IJ202" s="179"/>
      <c r="IK202" s="179"/>
      <c r="IL202" s="179"/>
      <c r="IM202" s="179"/>
      <c r="IN202" s="179"/>
      <c r="IO202" s="179"/>
      <c r="IP202" s="179"/>
      <c r="IQ202" s="179"/>
      <c r="IR202" s="179"/>
      <c r="IS202" s="179"/>
      <c r="IT202" s="179"/>
      <c r="IU202" s="179"/>
      <c r="IV202" s="179"/>
    </row>
    <row r="203" spans="1:256">
      <c r="A203" s="177"/>
      <c r="HQ203" s="179"/>
      <c r="HR203" s="179"/>
      <c r="HS203" s="179"/>
      <c r="HT203" s="179"/>
      <c r="HU203" s="179"/>
      <c r="HV203" s="179"/>
      <c r="HW203" s="179"/>
      <c r="HX203" s="179"/>
      <c r="HY203" s="179"/>
      <c r="HZ203" s="179"/>
      <c r="IA203" s="179"/>
      <c r="IB203" s="179"/>
      <c r="IC203" s="179"/>
      <c r="ID203" s="179"/>
      <c r="IE203" s="179"/>
      <c r="IF203" s="179"/>
      <c r="IG203" s="179"/>
      <c r="IH203" s="179"/>
      <c r="II203" s="179"/>
      <c r="IJ203" s="179"/>
      <c r="IK203" s="179"/>
      <c r="IL203" s="179"/>
      <c r="IM203" s="179"/>
      <c r="IN203" s="179"/>
      <c r="IO203" s="179"/>
      <c r="IP203" s="179"/>
      <c r="IQ203" s="179"/>
      <c r="IR203" s="179"/>
      <c r="IS203" s="179"/>
      <c r="IT203" s="179"/>
      <c r="IU203" s="179"/>
      <c r="IV203" s="179"/>
    </row>
    <row r="204" spans="1:256">
      <c r="A204" s="177"/>
      <c r="HQ204" s="179"/>
      <c r="HR204" s="179"/>
      <c r="HS204" s="179"/>
      <c r="HT204" s="179"/>
      <c r="HU204" s="179"/>
      <c r="HV204" s="179"/>
      <c r="HW204" s="179"/>
      <c r="HX204" s="179"/>
      <c r="HY204" s="179"/>
      <c r="HZ204" s="179"/>
      <c r="IA204" s="179"/>
      <c r="IB204" s="179"/>
      <c r="IC204" s="179"/>
      <c r="ID204" s="179"/>
      <c r="IE204" s="179"/>
      <c r="IF204" s="179"/>
      <c r="IG204" s="179"/>
      <c r="IH204" s="179"/>
      <c r="II204" s="179"/>
      <c r="IJ204" s="179"/>
      <c r="IK204" s="179"/>
      <c r="IL204" s="179"/>
      <c r="IM204" s="179"/>
      <c r="IN204" s="179"/>
      <c r="IO204" s="179"/>
      <c r="IP204" s="179"/>
      <c r="IQ204" s="179"/>
      <c r="IR204" s="179"/>
      <c r="IS204" s="179"/>
      <c r="IT204" s="179"/>
      <c r="IU204" s="179"/>
      <c r="IV204" s="179"/>
    </row>
    <row r="205" spans="1:256">
      <c r="A205" s="177"/>
      <c r="HQ205" s="179"/>
      <c r="HR205" s="179"/>
      <c r="HS205" s="179"/>
      <c r="HT205" s="179"/>
      <c r="HU205" s="179"/>
      <c r="HV205" s="179"/>
      <c r="HW205" s="179"/>
      <c r="HX205" s="179"/>
      <c r="HY205" s="179"/>
      <c r="HZ205" s="179"/>
      <c r="IA205" s="179"/>
      <c r="IB205" s="179"/>
      <c r="IC205" s="179"/>
      <c r="ID205" s="179"/>
      <c r="IE205" s="179"/>
      <c r="IF205" s="179"/>
      <c r="IG205" s="179"/>
      <c r="IH205" s="179"/>
      <c r="II205" s="179"/>
      <c r="IJ205" s="179"/>
      <c r="IK205" s="179"/>
      <c r="IL205" s="179"/>
      <c r="IM205" s="179"/>
      <c r="IN205" s="179"/>
      <c r="IO205" s="179"/>
      <c r="IP205" s="179"/>
      <c r="IQ205" s="179"/>
      <c r="IR205" s="179"/>
      <c r="IS205" s="179"/>
      <c r="IT205" s="179"/>
      <c r="IU205" s="179"/>
      <c r="IV205" s="179"/>
    </row>
    <row r="206" spans="1:256">
      <c r="A206" s="177"/>
      <c r="HQ206" s="179"/>
      <c r="HR206" s="179"/>
      <c r="HS206" s="179"/>
      <c r="HT206" s="179"/>
      <c r="HU206" s="179"/>
      <c r="HV206" s="179"/>
      <c r="HW206" s="179"/>
      <c r="HX206" s="179"/>
      <c r="HY206" s="179"/>
      <c r="HZ206" s="179"/>
      <c r="IA206" s="179"/>
      <c r="IB206" s="179"/>
      <c r="IC206" s="179"/>
      <c r="ID206" s="179"/>
      <c r="IE206" s="179"/>
      <c r="IF206" s="179"/>
      <c r="IG206" s="179"/>
      <c r="IH206" s="179"/>
      <c r="II206" s="179"/>
      <c r="IJ206" s="179"/>
      <c r="IK206" s="179"/>
      <c r="IL206" s="179"/>
      <c r="IM206" s="179"/>
      <c r="IN206" s="179"/>
      <c r="IO206" s="179"/>
      <c r="IP206" s="179"/>
      <c r="IQ206" s="179"/>
      <c r="IR206" s="179"/>
      <c r="IS206" s="179"/>
      <c r="IT206" s="179"/>
      <c r="IU206" s="179"/>
      <c r="IV206" s="179"/>
    </row>
    <row r="207" spans="1:256">
      <c r="A207" s="177"/>
      <c r="HQ207" s="179"/>
      <c r="HR207" s="179"/>
      <c r="HS207" s="179"/>
      <c r="HT207" s="179"/>
      <c r="HU207" s="179"/>
      <c r="HV207" s="179"/>
      <c r="HW207" s="179"/>
      <c r="HX207" s="179"/>
      <c r="HY207" s="179"/>
      <c r="HZ207" s="179"/>
      <c r="IA207" s="179"/>
      <c r="IB207" s="179"/>
      <c r="IC207" s="179"/>
      <c r="ID207" s="179"/>
      <c r="IE207" s="179"/>
      <c r="IF207" s="179"/>
      <c r="IG207" s="179"/>
      <c r="IH207" s="179"/>
      <c r="II207" s="179"/>
      <c r="IJ207" s="179"/>
      <c r="IK207" s="179"/>
      <c r="IL207" s="179"/>
      <c r="IM207" s="179"/>
      <c r="IN207" s="179"/>
      <c r="IO207" s="179"/>
      <c r="IP207" s="179"/>
      <c r="IQ207" s="179"/>
      <c r="IR207" s="179"/>
      <c r="IS207" s="179"/>
      <c r="IT207" s="179"/>
      <c r="IU207" s="179"/>
      <c r="IV207" s="179"/>
    </row>
    <row r="208" spans="1:256">
      <c r="A208" s="177"/>
      <c r="HQ208" s="179"/>
      <c r="HR208" s="179"/>
      <c r="HS208" s="179"/>
      <c r="HT208" s="179"/>
      <c r="HU208" s="179"/>
      <c r="HV208" s="179"/>
      <c r="HW208" s="179"/>
      <c r="HX208" s="179"/>
      <c r="HY208" s="179"/>
      <c r="HZ208" s="179"/>
      <c r="IA208" s="179"/>
      <c r="IB208" s="179"/>
      <c r="IC208" s="179"/>
      <c r="ID208" s="179"/>
      <c r="IE208" s="179"/>
      <c r="IF208" s="179"/>
      <c r="IG208" s="179"/>
      <c r="IH208" s="179"/>
      <c r="II208" s="179"/>
      <c r="IJ208" s="179"/>
      <c r="IK208" s="179"/>
      <c r="IL208" s="179"/>
      <c r="IM208" s="179"/>
      <c r="IN208" s="179"/>
      <c r="IO208" s="179"/>
      <c r="IP208" s="179"/>
      <c r="IQ208" s="179"/>
      <c r="IR208" s="179"/>
      <c r="IS208" s="179"/>
      <c r="IT208" s="179"/>
      <c r="IU208" s="179"/>
      <c r="IV208" s="179"/>
    </row>
    <row r="209" spans="1:256">
      <c r="A209" s="177"/>
      <c r="HQ209" s="179"/>
      <c r="HR209" s="179"/>
      <c r="HS209" s="179"/>
      <c r="HT209" s="179"/>
      <c r="HU209" s="179"/>
      <c r="HV209" s="179"/>
      <c r="HW209" s="179"/>
      <c r="HX209" s="179"/>
      <c r="HY209" s="179"/>
      <c r="HZ209" s="179"/>
      <c r="IA209" s="179"/>
      <c r="IB209" s="179"/>
      <c r="IC209" s="179"/>
      <c r="ID209" s="179"/>
      <c r="IE209" s="179"/>
      <c r="IF209" s="179"/>
      <c r="IG209" s="179"/>
      <c r="IH209" s="179"/>
      <c r="II209" s="179"/>
      <c r="IJ209" s="179"/>
      <c r="IK209" s="179"/>
      <c r="IL209" s="179"/>
      <c r="IM209" s="179"/>
      <c r="IN209" s="179"/>
      <c r="IO209" s="179"/>
      <c r="IP209" s="179"/>
      <c r="IQ209" s="179"/>
      <c r="IR209" s="179"/>
      <c r="IS209" s="179"/>
      <c r="IT209" s="179"/>
      <c r="IU209" s="179"/>
      <c r="IV209" s="179"/>
    </row>
    <row r="210" spans="1:256">
      <c r="A210" s="177"/>
      <c r="HQ210" s="179"/>
      <c r="HR210" s="179"/>
      <c r="HS210" s="179"/>
      <c r="HT210" s="179"/>
      <c r="HU210" s="179"/>
      <c r="HV210" s="179"/>
      <c r="HW210" s="179"/>
      <c r="HX210" s="179"/>
      <c r="HY210" s="179"/>
      <c r="HZ210" s="179"/>
      <c r="IA210" s="179"/>
      <c r="IB210" s="179"/>
      <c r="IC210" s="179"/>
      <c r="ID210" s="179"/>
      <c r="IE210" s="179"/>
      <c r="IF210" s="179"/>
      <c r="IG210" s="179"/>
      <c r="IH210" s="179"/>
      <c r="II210" s="179"/>
      <c r="IJ210" s="179"/>
      <c r="IK210" s="179"/>
      <c r="IL210" s="179"/>
      <c r="IM210" s="179"/>
      <c r="IN210" s="179"/>
      <c r="IO210" s="179"/>
      <c r="IP210" s="179"/>
      <c r="IQ210" s="179"/>
      <c r="IR210" s="179"/>
      <c r="IS210" s="179"/>
      <c r="IT210" s="179"/>
      <c r="IU210" s="179"/>
      <c r="IV210" s="179"/>
    </row>
    <row r="211" spans="1:256">
      <c r="A211" s="177"/>
      <c r="HQ211" s="179"/>
      <c r="HR211" s="179"/>
      <c r="HS211" s="179"/>
      <c r="HT211" s="179"/>
      <c r="HU211" s="179"/>
      <c r="HV211" s="179"/>
      <c r="HW211" s="179"/>
      <c r="HX211" s="179"/>
      <c r="HY211" s="179"/>
      <c r="HZ211" s="179"/>
      <c r="IA211" s="179"/>
      <c r="IB211" s="179"/>
      <c r="IC211" s="179"/>
      <c r="ID211" s="179"/>
      <c r="IE211" s="179"/>
      <c r="IF211" s="179"/>
      <c r="IG211" s="179"/>
      <c r="IH211" s="179"/>
      <c r="II211" s="179"/>
      <c r="IJ211" s="179"/>
      <c r="IK211" s="179"/>
      <c r="IL211" s="179"/>
      <c r="IM211" s="179"/>
      <c r="IN211" s="179"/>
      <c r="IO211" s="179"/>
      <c r="IP211" s="179"/>
      <c r="IQ211" s="179"/>
      <c r="IR211" s="179"/>
      <c r="IS211" s="179"/>
      <c r="IT211" s="179"/>
      <c r="IU211" s="179"/>
      <c r="IV211" s="179"/>
    </row>
    <row r="212" spans="1:256">
      <c r="A212" s="177"/>
      <c r="HQ212" s="179"/>
      <c r="HR212" s="179"/>
      <c r="HS212" s="179"/>
      <c r="HT212" s="179"/>
      <c r="HU212" s="179"/>
      <c r="HV212" s="179"/>
      <c r="HW212" s="179"/>
      <c r="HX212" s="179"/>
      <c r="HY212" s="179"/>
      <c r="HZ212" s="179"/>
      <c r="IA212" s="179"/>
      <c r="IB212" s="179"/>
      <c r="IC212" s="179"/>
      <c r="ID212" s="179"/>
      <c r="IE212" s="179"/>
      <c r="IF212" s="179"/>
      <c r="IG212" s="179"/>
      <c r="IH212" s="179"/>
      <c r="II212" s="179"/>
      <c r="IJ212" s="179"/>
      <c r="IK212" s="179"/>
      <c r="IL212" s="179"/>
      <c r="IM212" s="179"/>
      <c r="IN212" s="179"/>
      <c r="IO212" s="179"/>
      <c r="IP212" s="179"/>
      <c r="IQ212" s="179"/>
      <c r="IR212" s="179"/>
      <c r="IS212" s="179"/>
      <c r="IT212" s="179"/>
      <c r="IU212" s="179"/>
      <c r="IV212" s="179"/>
    </row>
    <row r="213" spans="1:256">
      <c r="A213" s="177"/>
      <c r="HQ213" s="179"/>
      <c r="HR213" s="179"/>
      <c r="HS213" s="179"/>
      <c r="HT213" s="179"/>
      <c r="HU213" s="179"/>
      <c r="HV213" s="179"/>
      <c r="HW213" s="179"/>
      <c r="HX213" s="179"/>
      <c r="HY213" s="179"/>
      <c r="HZ213" s="179"/>
      <c r="IA213" s="179"/>
      <c r="IB213" s="179"/>
      <c r="IC213" s="179"/>
      <c r="ID213" s="179"/>
      <c r="IE213" s="179"/>
      <c r="IF213" s="179"/>
      <c r="IG213" s="179"/>
      <c r="IH213" s="179"/>
      <c r="II213" s="179"/>
      <c r="IJ213" s="179"/>
      <c r="IK213" s="179"/>
      <c r="IL213" s="179"/>
      <c r="IM213" s="179"/>
      <c r="IN213" s="179"/>
      <c r="IO213" s="179"/>
      <c r="IP213" s="179"/>
      <c r="IQ213" s="179"/>
      <c r="IR213" s="179"/>
      <c r="IS213" s="179"/>
      <c r="IT213" s="179"/>
      <c r="IU213" s="179"/>
      <c r="IV213" s="179"/>
    </row>
    <row r="214" spans="1:256">
      <c r="A214" s="177"/>
      <c r="HQ214" s="179"/>
      <c r="HR214" s="179"/>
      <c r="HS214" s="179"/>
      <c r="HT214" s="179"/>
      <c r="HU214" s="179"/>
      <c r="HV214" s="179"/>
      <c r="HW214" s="179"/>
      <c r="HX214" s="179"/>
      <c r="HY214" s="179"/>
      <c r="HZ214" s="179"/>
      <c r="IA214" s="179"/>
      <c r="IB214" s="179"/>
      <c r="IC214" s="179"/>
      <c r="ID214" s="179"/>
      <c r="IE214" s="179"/>
      <c r="IF214" s="179"/>
      <c r="IG214" s="179"/>
      <c r="IH214" s="179"/>
      <c r="II214" s="179"/>
      <c r="IJ214" s="179"/>
      <c r="IK214" s="179"/>
      <c r="IL214" s="179"/>
      <c r="IM214" s="179"/>
      <c r="IN214" s="179"/>
      <c r="IO214" s="179"/>
      <c r="IP214" s="179"/>
      <c r="IQ214" s="179"/>
      <c r="IR214" s="179"/>
      <c r="IS214" s="179"/>
      <c r="IT214" s="179"/>
      <c r="IU214" s="179"/>
      <c r="IV214" s="179"/>
    </row>
    <row r="215" spans="1:256">
      <c r="A215" s="177"/>
      <c r="HQ215" s="179"/>
      <c r="HR215" s="179"/>
      <c r="HS215" s="179"/>
      <c r="HT215" s="179"/>
      <c r="HU215" s="179"/>
      <c r="HV215" s="179"/>
      <c r="HW215" s="179"/>
      <c r="HX215" s="179"/>
      <c r="HY215" s="179"/>
      <c r="HZ215" s="179"/>
      <c r="IA215" s="179"/>
      <c r="IB215" s="179"/>
      <c r="IC215" s="179"/>
      <c r="ID215" s="179"/>
      <c r="IE215" s="179"/>
      <c r="IF215" s="179"/>
      <c r="IG215" s="179"/>
      <c r="IH215" s="179"/>
      <c r="II215" s="179"/>
      <c r="IJ215" s="179"/>
      <c r="IK215" s="179"/>
      <c r="IL215" s="179"/>
      <c r="IM215" s="179"/>
      <c r="IN215" s="179"/>
      <c r="IO215" s="179"/>
      <c r="IP215" s="179"/>
      <c r="IQ215" s="179"/>
      <c r="IR215" s="179"/>
      <c r="IS215" s="179"/>
      <c r="IT215" s="179"/>
      <c r="IU215" s="179"/>
      <c r="IV215" s="179"/>
    </row>
    <row r="216" spans="1:256">
      <c r="A216" s="177"/>
      <c r="HQ216" s="179"/>
      <c r="HR216" s="179"/>
      <c r="HS216" s="179"/>
      <c r="HT216" s="179"/>
      <c r="HU216" s="179"/>
      <c r="HV216" s="179"/>
      <c r="HW216" s="179"/>
      <c r="HX216" s="179"/>
      <c r="HY216" s="179"/>
      <c r="HZ216" s="179"/>
      <c r="IA216" s="179"/>
      <c r="IB216" s="179"/>
      <c r="IC216" s="179"/>
      <c r="ID216" s="179"/>
      <c r="IE216" s="179"/>
      <c r="IF216" s="179"/>
      <c r="IG216" s="179"/>
      <c r="IH216" s="179"/>
      <c r="II216" s="179"/>
      <c r="IJ216" s="179"/>
      <c r="IK216" s="179"/>
      <c r="IL216" s="179"/>
      <c r="IM216" s="179"/>
      <c r="IN216" s="179"/>
      <c r="IO216" s="179"/>
      <c r="IP216" s="179"/>
      <c r="IQ216" s="179"/>
      <c r="IR216" s="179"/>
      <c r="IS216" s="179"/>
      <c r="IT216" s="179"/>
      <c r="IU216" s="179"/>
      <c r="IV216" s="179"/>
    </row>
    <row r="217" spans="1:256">
      <c r="A217" s="177"/>
      <c r="HQ217" s="179"/>
      <c r="HR217" s="179"/>
      <c r="HS217" s="179"/>
      <c r="HT217" s="179"/>
      <c r="HU217" s="179"/>
      <c r="HV217" s="179"/>
      <c r="HW217" s="179"/>
      <c r="HX217" s="179"/>
      <c r="HY217" s="179"/>
      <c r="HZ217" s="179"/>
      <c r="IA217" s="179"/>
      <c r="IB217" s="179"/>
      <c r="IC217" s="179"/>
      <c r="ID217" s="179"/>
      <c r="IE217" s="179"/>
      <c r="IF217" s="179"/>
      <c r="IG217" s="179"/>
      <c r="IH217" s="179"/>
      <c r="II217" s="179"/>
      <c r="IJ217" s="179"/>
      <c r="IK217" s="179"/>
      <c r="IL217" s="179"/>
      <c r="IM217" s="179"/>
      <c r="IN217" s="179"/>
      <c r="IO217" s="179"/>
      <c r="IP217" s="179"/>
      <c r="IQ217" s="179"/>
      <c r="IR217" s="179"/>
      <c r="IS217" s="179"/>
      <c r="IT217" s="179"/>
      <c r="IU217" s="179"/>
      <c r="IV217" s="179"/>
    </row>
    <row r="218" spans="1:256">
      <c r="A218" s="177"/>
      <c r="HQ218" s="179"/>
      <c r="HR218" s="179"/>
      <c r="HS218" s="179"/>
      <c r="HT218" s="179"/>
      <c r="HU218" s="179"/>
      <c r="HV218" s="179"/>
      <c r="HW218" s="179"/>
      <c r="HX218" s="179"/>
      <c r="HY218" s="179"/>
      <c r="HZ218" s="179"/>
      <c r="IA218" s="179"/>
      <c r="IB218" s="179"/>
      <c r="IC218" s="179"/>
      <c r="ID218" s="179"/>
      <c r="IE218" s="179"/>
      <c r="IF218" s="179"/>
      <c r="IG218" s="179"/>
      <c r="IH218" s="179"/>
      <c r="II218" s="179"/>
      <c r="IJ218" s="179"/>
      <c r="IK218" s="179"/>
      <c r="IL218" s="179"/>
      <c r="IM218" s="179"/>
      <c r="IN218" s="179"/>
      <c r="IO218" s="179"/>
      <c r="IP218" s="179"/>
      <c r="IQ218" s="179"/>
      <c r="IR218" s="179"/>
      <c r="IS218" s="179"/>
      <c r="IT218" s="179"/>
      <c r="IU218" s="179"/>
      <c r="IV218" s="179"/>
    </row>
    <row r="219" spans="1:256">
      <c r="A219" s="177"/>
      <c r="HQ219" s="179"/>
      <c r="HR219" s="179"/>
      <c r="HS219" s="179"/>
      <c r="HT219" s="179"/>
      <c r="HU219" s="179"/>
      <c r="HV219" s="179"/>
      <c r="HW219" s="179"/>
      <c r="HX219" s="179"/>
      <c r="HY219" s="179"/>
      <c r="HZ219" s="179"/>
      <c r="IA219" s="179"/>
      <c r="IB219" s="179"/>
      <c r="IC219" s="179"/>
      <c r="ID219" s="179"/>
      <c r="IE219" s="179"/>
      <c r="IF219" s="179"/>
      <c r="IG219" s="179"/>
      <c r="IH219" s="179"/>
      <c r="II219" s="179"/>
      <c r="IJ219" s="179"/>
      <c r="IK219" s="179"/>
      <c r="IL219" s="179"/>
      <c r="IM219" s="179"/>
      <c r="IN219" s="179"/>
      <c r="IO219" s="179"/>
      <c r="IP219" s="179"/>
      <c r="IQ219" s="179"/>
      <c r="IR219" s="179"/>
      <c r="IS219" s="179"/>
      <c r="IT219" s="179"/>
      <c r="IU219" s="179"/>
      <c r="IV219" s="179"/>
    </row>
    <row r="220" spans="1:256">
      <c r="A220" s="177"/>
      <c r="HQ220" s="179"/>
      <c r="HR220" s="179"/>
      <c r="HS220" s="179"/>
      <c r="HT220" s="179"/>
      <c r="HU220" s="179"/>
      <c r="HV220" s="179"/>
      <c r="HW220" s="179"/>
      <c r="HX220" s="179"/>
      <c r="HY220" s="179"/>
      <c r="HZ220" s="179"/>
      <c r="IA220" s="179"/>
      <c r="IB220" s="179"/>
      <c r="IC220" s="179"/>
      <c r="ID220" s="179"/>
      <c r="IE220" s="179"/>
      <c r="IF220" s="179"/>
      <c r="IG220" s="179"/>
      <c r="IH220" s="179"/>
      <c r="II220" s="179"/>
      <c r="IJ220" s="179"/>
      <c r="IK220" s="179"/>
      <c r="IL220" s="179"/>
      <c r="IM220" s="179"/>
      <c r="IN220" s="179"/>
      <c r="IO220" s="179"/>
      <c r="IP220" s="179"/>
      <c r="IQ220" s="179"/>
      <c r="IR220" s="179"/>
      <c r="IS220" s="179"/>
      <c r="IT220" s="179"/>
      <c r="IU220" s="179"/>
      <c r="IV220" s="179"/>
    </row>
    <row r="221" spans="1:256">
      <c r="A221" s="177"/>
      <c r="HQ221" s="179"/>
      <c r="HR221" s="179"/>
      <c r="HS221" s="179"/>
      <c r="HT221" s="179"/>
      <c r="HU221" s="179"/>
      <c r="HV221" s="179"/>
      <c r="HW221" s="179"/>
      <c r="HX221" s="179"/>
      <c r="HY221" s="179"/>
      <c r="HZ221" s="179"/>
      <c r="IA221" s="179"/>
      <c r="IB221" s="179"/>
      <c r="IC221" s="179"/>
      <c r="ID221" s="179"/>
      <c r="IE221" s="179"/>
      <c r="IF221" s="179"/>
      <c r="IG221" s="179"/>
      <c r="IH221" s="179"/>
      <c r="II221" s="179"/>
      <c r="IJ221" s="179"/>
      <c r="IK221" s="179"/>
      <c r="IL221" s="179"/>
      <c r="IM221" s="179"/>
      <c r="IN221" s="179"/>
      <c r="IO221" s="179"/>
      <c r="IP221" s="179"/>
      <c r="IQ221" s="179"/>
      <c r="IR221" s="179"/>
      <c r="IS221" s="179"/>
      <c r="IT221" s="179"/>
      <c r="IU221" s="179"/>
      <c r="IV221" s="179"/>
    </row>
    <row r="222" spans="1:256">
      <c r="A222" s="177"/>
      <c r="HQ222" s="179"/>
      <c r="HR222" s="179"/>
      <c r="HS222" s="179"/>
      <c r="HT222" s="179"/>
      <c r="HU222" s="179"/>
      <c r="HV222" s="179"/>
      <c r="HW222" s="179"/>
      <c r="HX222" s="179"/>
      <c r="HY222" s="179"/>
      <c r="HZ222" s="179"/>
      <c r="IA222" s="179"/>
      <c r="IB222" s="179"/>
      <c r="IC222" s="179"/>
      <c r="ID222" s="179"/>
      <c r="IE222" s="179"/>
      <c r="IF222" s="179"/>
      <c r="IG222" s="179"/>
      <c r="IH222" s="179"/>
      <c r="II222" s="179"/>
      <c r="IJ222" s="179"/>
      <c r="IK222" s="179"/>
      <c r="IL222" s="179"/>
      <c r="IM222" s="179"/>
      <c r="IN222" s="179"/>
      <c r="IO222" s="179"/>
      <c r="IP222" s="179"/>
      <c r="IQ222" s="179"/>
      <c r="IR222" s="179"/>
      <c r="IS222" s="179"/>
      <c r="IT222" s="179"/>
      <c r="IU222" s="179"/>
      <c r="IV222" s="179"/>
    </row>
    <row r="223" spans="1:256">
      <c r="A223" s="177"/>
      <c r="HQ223" s="179"/>
      <c r="HR223" s="179"/>
      <c r="HS223" s="179"/>
      <c r="HT223" s="179"/>
      <c r="HU223" s="179"/>
      <c r="HV223" s="179"/>
      <c r="HW223" s="179"/>
      <c r="HX223" s="179"/>
      <c r="HY223" s="179"/>
      <c r="HZ223" s="179"/>
      <c r="IA223" s="179"/>
      <c r="IB223" s="179"/>
      <c r="IC223" s="179"/>
      <c r="ID223" s="179"/>
      <c r="IE223" s="179"/>
      <c r="IF223" s="179"/>
      <c r="IG223" s="179"/>
      <c r="IH223" s="179"/>
      <c r="II223" s="179"/>
      <c r="IJ223" s="179"/>
      <c r="IK223" s="179"/>
      <c r="IL223" s="179"/>
      <c r="IM223" s="179"/>
      <c r="IN223" s="179"/>
      <c r="IO223" s="179"/>
      <c r="IP223" s="179"/>
      <c r="IQ223" s="179"/>
      <c r="IR223" s="179"/>
      <c r="IS223" s="179"/>
      <c r="IT223" s="179"/>
      <c r="IU223" s="179"/>
      <c r="IV223" s="179"/>
    </row>
    <row r="224" spans="1:256">
      <c r="A224" s="177"/>
      <c r="HQ224" s="179"/>
      <c r="HR224" s="179"/>
      <c r="HS224" s="179"/>
      <c r="HT224" s="179"/>
      <c r="HU224" s="179"/>
      <c r="HV224" s="179"/>
      <c r="HW224" s="179"/>
      <c r="HX224" s="179"/>
      <c r="HY224" s="179"/>
      <c r="HZ224" s="179"/>
      <c r="IA224" s="179"/>
      <c r="IB224" s="179"/>
      <c r="IC224" s="179"/>
      <c r="ID224" s="179"/>
      <c r="IE224" s="179"/>
      <c r="IF224" s="179"/>
      <c r="IG224" s="179"/>
      <c r="IH224" s="179"/>
      <c r="II224" s="179"/>
      <c r="IJ224" s="179"/>
      <c r="IK224" s="179"/>
      <c r="IL224" s="179"/>
      <c r="IM224" s="179"/>
      <c r="IN224" s="179"/>
      <c r="IO224" s="179"/>
      <c r="IP224" s="179"/>
      <c r="IQ224" s="179"/>
      <c r="IR224" s="179"/>
      <c r="IS224" s="179"/>
      <c r="IT224" s="179"/>
      <c r="IU224" s="179"/>
      <c r="IV224" s="179"/>
    </row>
    <row r="225" spans="1:256">
      <c r="A225" s="177"/>
      <c r="HQ225" s="179"/>
      <c r="HR225" s="179"/>
      <c r="HS225" s="179"/>
      <c r="HT225" s="179"/>
      <c r="HU225" s="179"/>
      <c r="HV225" s="179"/>
      <c r="HW225" s="179"/>
      <c r="HX225" s="179"/>
      <c r="HY225" s="179"/>
      <c r="HZ225" s="179"/>
      <c r="IA225" s="179"/>
      <c r="IB225" s="179"/>
      <c r="IC225" s="179"/>
      <c r="ID225" s="179"/>
      <c r="IE225" s="179"/>
      <c r="IF225" s="179"/>
      <c r="IG225" s="179"/>
      <c r="IH225" s="179"/>
      <c r="II225" s="179"/>
      <c r="IJ225" s="179"/>
      <c r="IK225" s="179"/>
      <c r="IL225" s="179"/>
      <c r="IM225" s="179"/>
      <c r="IN225" s="179"/>
      <c r="IO225" s="179"/>
      <c r="IP225" s="179"/>
      <c r="IQ225" s="179"/>
      <c r="IR225" s="179"/>
      <c r="IS225" s="179"/>
      <c r="IT225" s="179"/>
      <c r="IU225" s="179"/>
      <c r="IV225" s="179"/>
    </row>
    <row r="226" spans="1:256">
      <c r="A226" s="177"/>
      <c r="HQ226" s="179"/>
      <c r="HR226" s="179"/>
      <c r="HS226" s="179"/>
      <c r="HT226" s="179"/>
      <c r="HU226" s="179"/>
      <c r="HV226" s="179"/>
      <c r="HW226" s="179"/>
      <c r="HX226" s="179"/>
      <c r="HY226" s="179"/>
      <c r="HZ226" s="179"/>
      <c r="IA226" s="179"/>
      <c r="IB226" s="179"/>
      <c r="IC226" s="179"/>
      <c r="ID226" s="179"/>
      <c r="IE226" s="179"/>
      <c r="IF226" s="179"/>
      <c r="IG226" s="179"/>
      <c r="IH226" s="179"/>
      <c r="II226" s="179"/>
      <c r="IJ226" s="179"/>
      <c r="IK226" s="179"/>
      <c r="IL226" s="179"/>
      <c r="IM226" s="179"/>
      <c r="IN226" s="179"/>
      <c r="IO226" s="179"/>
      <c r="IP226" s="179"/>
      <c r="IQ226" s="179"/>
      <c r="IR226" s="179"/>
      <c r="IS226" s="179"/>
      <c r="IT226" s="179"/>
      <c r="IU226" s="179"/>
      <c r="IV226" s="179"/>
    </row>
    <row r="227" spans="1:256">
      <c r="A227" s="177"/>
      <c r="HQ227" s="179"/>
      <c r="HR227" s="179"/>
      <c r="HS227" s="179"/>
      <c r="HT227" s="179"/>
      <c r="HU227" s="179"/>
      <c r="HV227" s="179"/>
      <c r="HW227" s="179"/>
      <c r="HX227" s="179"/>
      <c r="HY227" s="179"/>
      <c r="HZ227" s="179"/>
      <c r="IA227" s="179"/>
      <c r="IB227" s="179"/>
      <c r="IC227" s="179"/>
      <c r="ID227" s="179"/>
      <c r="IE227" s="179"/>
      <c r="IF227" s="179"/>
      <c r="IG227" s="179"/>
      <c r="IH227" s="179"/>
      <c r="II227" s="179"/>
      <c r="IJ227" s="179"/>
      <c r="IK227" s="179"/>
      <c r="IL227" s="179"/>
      <c r="IM227" s="179"/>
      <c r="IN227" s="179"/>
      <c r="IO227" s="179"/>
      <c r="IP227" s="179"/>
      <c r="IQ227" s="179"/>
      <c r="IR227" s="179"/>
      <c r="IS227" s="179"/>
      <c r="IT227" s="179"/>
      <c r="IU227" s="179"/>
      <c r="IV227" s="179"/>
    </row>
    <row r="228" spans="1:256">
      <c r="A228" s="177"/>
      <c r="HQ228" s="179"/>
      <c r="HR228" s="179"/>
      <c r="HS228" s="179"/>
      <c r="HT228" s="179"/>
      <c r="HU228" s="179"/>
      <c r="HV228" s="179"/>
      <c r="HW228" s="179"/>
      <c r="HX228" s="179"/>
      <c r="HY228" s="179"/>
      <c r="HZ228" s="179"/>
      <c r="IA228" s="179"/>
      <c r="IB228" s="179"/>
      <c r="IC228" s="179"/>
      <c r="ID228" s="179"/>
      <c r="IE228" s="179"/>
      <c r="IF228" s="179"/>
      <c r="IG228" s="179"/>
      <c r="IH228" s="179"/>
      <c r="II228" s="179"/>
      <c r="IJ228" s="179"/>
      <c r="IK228" s="179"/>
      <c r="IL228" s="179"/>
      <c r="IM228" s="179"/>
      <c r="IN228" s="179"/>
      <c r="IO228" s="179"/>
      <c r="IP228" s="179"/>
      <c r="IQ228" s="179"/>
      <c r="IR228" s="179"/>
      <c r="IS228" s="179"/>
      <c r="IT228" s="179"/>
      <c r="IU228" s="179"/>
      <c r="IV228" s="179"/>
    </row>
    <row r="229" spans="1:256">
      <c r="A229" s="177"/>
      <c r="HQ229" s="179"/>
      <c r="HR229" s="179"/>
      <c r="HS229" s="179"/>
      <c r="HT229" s="179"/>
      <c r="HU229" s="179"/>
      <c r="HV229" s="179"/>
      <c r="HW229" s="179"/>
      <c r="HX229" s="179"/>
      <c r="HY229" s="179"/>
      <c r="HZ229" s="179"/>
      <c r="IA229" s="179"/>
      <c r="IB229" s="179"/>
      <c r="IC229" s="179"/>
      <c r="ID229" s="179"/>
      <c r="IE229" s="179"/>
      <c r="IF229" s="179"/>
      <c r="IG229" s="179"/>
      <c r="IH229" s="179"/>
      <c r="II229" s="179"/>
      <c r="IJ229" s="179"/>
      <c r="IK229" s="179"/>
      <c r="IL229" s="179"/>
      <c r="IM229" s="179"/>
      <c r="IN229" s="179"/>
      <c r="IO229" s="179"/>
      <c r="IP229" s="179"/>
      <c r="IQ229" s="179"/>
      <c r="IR229" s="179"/>
      <c r="IS229" s="179"/>
      <c r="IT229" s="179"/>
      <c r="IU229" s="179"/>
      <c r="IV229" s="179"/>
    </row>
    <row r="230" spans="1:256">
      <c r="A230" s="177"/>
      <c r="HQ230" s="179"/>
      <c r="HR230" s="179"/>
      <c r="HS230" s="179"/>
      <c r="HT230" s="179"/>
      <c r="HU230" s="179"/>
      <c r="HV230" s="179"/>
      <c r="HW230" s="179"/>
      <c r="HX230" s="179"/>
      <c r="HY230" s="179"/>
      <c r="HZ230" s="179"/>
      <c r="IA230" s="179"/>
      <c r="IB230" s="179"/>
      <c r="IC230" s="179"/>
      <c r="ID230" s="179"/>
      <c r="IE230" s="179"/>
      <c r="IF230" s="179"/>
      <c r="IG230" s="179"/>
      <c r="IH230" s="179"/>
      <c r="II230" s="179"/>
      <c r="IJ230" s="179"/>
      <c r="IK230" s="179"/>
      <c r="IL230" s="179"/>
      <c r="IM230" s="179"/>
      <c r="IN230" s="179"/>
      <c r="IO230" s="179"/>
      <c r="IP230" s="179"/>
      <c r="IQ230" s="179"/>
      <c r="IR230" s="179"/>
      <c r="IS230" s="179"/>
      <c r="IT230" s="179"/>
      <c r="IU230" s="179"/>
      <c r="IV230" s="179"/>
    </row>
    <row r="231" spans="1:256">
      <c r="A231" s="177"/>
      <c r="HQ231" s="179"/>
      <c r="HR231" s="179"/>
      <c r="HS231" s="179"/>
      <c r="HT231" s="179"/>
      <c r="HU231" s="179"/>
      <c r="HV231" s="179"/>
      <c r="HW231" s="179"/>
      <c r="HX231" s="179"/>
      <c r="HY231" s="179"/>
      <c r="HZ231" s="179"/>
      <c r="IA231" s="179"/>
      <c r="IB231" s="179"/>
      <c r="IC231" s="179"/>
      <c r="ID231" s="179"/>
      <c r="IE231" s="179"/>
      <c r="IF231" s="179"/>
      <c r="IG231" s="179"/>
      <c r="IH231" s="179"/>
      <c r="II231" s="179"/>
      <c r="IJ231" s="179"/>
      <c r="IK231" s="179"/>
      <c r="IL231" s="179"/>
      <c r="IM231" s="179"/>
      <c r="IN231" s="179"/>
      <c r="IO231" s="179"/>
      <c r="IP231" s="179"/>
      <c r="IQ231" s="179"/>
      <c r="IR231" s="179"/>
      <c r="IS231" s="179"/>
      <c r="IT231" s="179"/>
      <c r="IU231" s="179"/>
      <c r="IV231" s="179"/>
    </row>
    <row r="232" spans="1:256">
      <c r="A232" s="177"/>
      <c r="HQ232" s="179"/>
      <c r="HR232" s="179"/>
      <c r="HS232" s="179"/>
      <c r="HT232" s="179"/>
      <c r="HU232" s="179"/>
      <c r="HV232" s="179"/>
      <c r="HW232" s="179"/>
      <c r="HX232" s="179"/>
      <c r="HY232" s="179"/>
      <c r="HZ232" s="179"/>
      <c r="IA232" s="179"/>
      <c r="IB232" s="179"/>
      <c r="IC232" s="179"/>
      <c r="ID232" s="179"/>
      <c r="IE232" s="179"/>
      <c r="IF232" s="179"/>
      <c r="IG232" s="179"/>
      <c r="IH232" s="179"/>
      <c r="II232" s="179"/>
      <c r="IJ232" s="179"/>
      <c r="IK232" s="179"/>
      <c r="IL232" s="179"/>
      <c r="IM232" s="179"/>
      <c r="IN232" s="179"/>
      <c r="IO232" s="179"/>
      <c r="IP232" s="179"/>
      <c r="IQ232" s="179"/>
      <c r="IR232" s="179"/>
      <c r="IS232" s="179"/>
      <c r="IT232" s="179"/>
      <c r="IU232" s="179"/>
      <c r="IV232" s="179"/>
    </row>
    <row r="233" spans="1:256">
      <c r="A233" s="177"/>
      <c r="HQ233" s="179"/>
      <c r="HR233" s="179"/>
      <c r="HS233" s="179"/>
      <c r="HT233" s="179"/>
      <c r="HU233" s="179"/>
      <c r="HV233" s="179"/>
      <c r="HW233" s="179"/>
      <c r="HX233" s="179"/>
      <c r="HY233" s="179"/>
      <c r="HZ233" s="179"/>
      <c r="IA233" s="179"/>
      <c r="IB233" s="179"/>
      <c r="IC233" s="179"/>
      <c r="ID233" s="179"/>
      <c r="IE233" s="179"/>
      <c r="IF233" s="179"/>
      <c r="IG233" s="179"/>
      <c r="IH233" s="179"/>
      <c r="II233" s="179"/>
      <c r="IJ233" s="179"/>
      <c r="IK233" s="179"/>
      <c r="IL233" s="179"/>
      <c r="IM233" s="179"/>
      <c r="IN233" s="179"/>
      <c r="IO233" s="179"/>
      <c r="IP233" s="179"/>
      <c r="IQ233" s="179"/>
      <c r="IR233" s="179"/>
      <c r="IS233" s="179"/>
      <c r="IT233" s="179"/>
      <c r="IU233" s="179"/>
      <c r="IV233" s="179"/>
    </row>
    <row r="234" spans="1:256">
      <c r="A234" s="177"/>
      <c r="HQ234" s="179"/>
      <c r="HR234" s="179"/>
      <c r="HS234" s="179"/>
      <c r="HT234" s="179"/>
      <c r="HU234" s="179"/>
      <c r="HV234" s="179"/>
      <c r="HW234" s="179"/>
      <c r="HX234" s="179"/>
      <c r="HY234" s="179"/>
      <c r="HZ234" s="179"/>
      <c r="IA234" s="179"/>
      <c r="IB234" s="179"/>
      <c r="IC234" s="179"/>
      <c r="ID234" s="179"/>
      <c r="IE234" s="179"/>
      <c r="IF234" s="179"/>
      <c r="IG234" s="179"/>
      <c r="IH234" s="179"/>
      <c r="II234" s="179"/>
      <c r="IJ234" s="179"/>
      <c r="IK234" s="179"/>
      <c r="IL234" s="179"/>
      <c r="IM234" s="179"/>
      <c r="IN234" s="179"/>
      <c r="IO234" s="179"/>
      <c r="IP234" s="179"/>
      <c r="IQ234" s="179"/>
      <c r="IR234" s="179"/>
      <c r="IS234" s="179"/>
      <c r="IT234" s="179"/>
      <c r="IU234" s="179"/>
      <c r="IV234" s="179"/>
    </row>
    <row r="235" spans="1:256">
      <c r="A235" s="177"/>
      <c r="HQ235" s="179"/>
      <c r="HR235" s="179"/>
      <c r="HS235" s="179"/>
      <c r="HT235" s="179"/>
      <c r="HU235" s="179"/>
      <c r="HV235" s="179"/>
      <c r="HW235" s="179"/>
      <c r="HX235" s="179"/>
      <c r="HY235" s="179"/>
      <c r="HZ235" s="179"/>
      <c r="IA235" s="179"/>
      <c r="IB235" s="179"/>
      <c r="IC235" s="179"/>
      <c r="ID235" s="179"/>
      <c r="IE235" s="179"/>
      <c r="IF235" s="179"/>
      <c r="IG235" s="179"/>
      <c r="IH235" s="179"/>
      <c r="II235" s="179"/>
      <c r="IJ235" s="179"/>
      <c r="IK235" s="179"/>
      <c r="IL235" s="179"/>
      <c r="IM235" s="179"/>
      <c r="IN235" s="179"/>
      <c r="IO235" s="179"/>
      <c r="IP235" s="179"/>
      <c r="IQ235" s="179"/>
      <c r="IR235" s="179"/>
      <c r="IS235" s="179"/>
      <c r="IT235" s="179"/>
      <c r="IU235" s="179"/>
      <c r="IV235" s="179"/>
    </row>
    <row r="236" spans="1:256">
      <c r="A236" s="177"/>
      <c r="HQ236" s="179"/>
      <c r="HR236" s="179"/>
      <c r="HS236" s="179"/>
      <c r="HT236" s="179"/>
      <c r="HU236" s="179"/>
      <c r="HV236" s="179"/>
      <c r="HW236" s="179"/>
      <c r="HX236" s="179"/>
      <c r="HY236" s="179"/>
      <c r="HZ236" s="179"/>
      <c r="IA236" s="179"/>
      <c r="IB236" s="179"/>
      <c r="IC236" s="179"/>
      <c r="ID236" s="179"/>
      <c r="IE236" s="179"/>
      <c r="IF236" s="179"/>
      <c r="IG236" s="179"/>
      <c r="IH236" s="179"/>
      <c r="II236" s="179"/>
      <c r="IJ236" s="179"/>
      <c r="IK236" s="179"/>
      <c r="IL236" s="179"/>
      <c r="IM236" s="179"/>
      <c r="IN236" s="179"/>
      <c r="IO236" s="179"/>
      <c r="IP236" s="179"/>
      <c r="IQ236" s="179"/>
      <c r="IR236" s="179"/>
      <c r="IS236" s="179"/>
      <c r="IT236" s="179"/>
      <c r="IU236" s="179"/>
      <c r="IV236" s="179"/>
    </row>
    <row r="237" spans="1:256">
      <c r="A237" s="177"/>
      <c r="HQ237" s="179"/>
      <c r="HR237" s="179"/>
      <c r="HS237" s="179"/>
      <c r="HT237" s="179"/>
      <c r="HU237" s="179"/>
      <c r="HV237" s="179"/>
      <c r="HW237" s="179"/>
      <c r="HX237" s="179"/>
      <c r="HY237" s="179"/>
      <c r="HZ237" s="179"/>
      <c r="IA237" s="179"/>
      <c r="IB237" s="179"/>
      <c r="IC237" s="179"/>
      <c r="ID237" s="179"/>
      <c r="IE237" s="179"/>
      <c r="IF237" s="179"/>
      <c r="IG237" s="179"/>
      <c r="IH237" s="179"/>
      <c r="II237" s="179"/>
      <c r="IJ237" s="179"/>
      <c r="IK237" s="179"/>
      <c r="IL237" s="179"/>
      <c r="IM237" s="179"/>
      <c r="IN237" s="179"/>
      <c r="IO237" s="179"/>
      <c r="IP237" s="179"/>
      <c r="IQ237" s="179"/>
      <c r="IR237" s="179"/>
      <c r="IS237" s="179"/>
      <c r="IT237" s="179"/>
      <c r="IU237" s="179"/>
      <c r="IV237" s="179"/>
    </row>
    <row r="238" spans="1:256">
      <c r="A238" s="177"/>
      <c r="HQ238" s="179"/>
      <c r="HR238" s="179"/>
      <c r="HS238" s="179"/>
      <c r="HT238" s="179"/>
      <c r="HU238" s="179"/>
      <c r="HV238" s="179"/>
      <c r="HW238" s="179"/>
      <c r="HX238" s="179"/>
      <c r="HY238" s="179"/>
      <c r="HZ238" s="179"/>
      <c r="IA238" s="179"/>
      <c r="IB238" s="179"/>
      <c r="IC238" s="179"/>
      <c r="ID238" s="179"/>
      <c r="IE238" s="179"/>
      <c r="IF238" s="179"/>
      <c r="IG238" s="179"/>
      <c r="IH238" s="179"/>
      <c r="II238" s="179"/>
      <c r="IJ238" s="179"/>
      <c r="IK238" s="179"/>
      <c r="IL238" s="179"/>
      <c r="IM238" s="179"/>
      <c r="IN238" s="179"/>
      <c r="IO238" s="179"/>
      <c r="IP238" s="179"/>
      <c r="IQ238" s="179"/>
      <c r="IR238" s="179"/>
      <c r="IS238" s="179"/>
      <c r="IT238" s="179"/>
      <c r="IU238" s="179"/>
      <c r="IV238" s="179"/>
    </row>
    <row r="239" spans="1:256">
      <c r="A239" s="177"/>
      <c r="HQ239" s="179"/>
      <c r="HR239" s="179"/>
      <c r="HS239" s="179"/>
      <c r="HT239" s="179"/>
      <c r="HU239" s="179"/>
      <c r="HV239" s="179"/>
      <c r="HW239" s="179"/>
      <c r="HX239" s="179"/>
      <c r="HY239" s="179"/>
      <c r="HZ239" s="179"/>
      <c r="IA239" s="179"/>
      <c r="IB239" s="179"/>
      <c r="IC239" s="179"/>
      <c r="ID239" s="179"/>
      <c r="IE239" s="179"/>
      <c r="IF239" s="179"/>
      <c r="IG239" s="179"/>
      <c r="IH239" s="179"/>
      <c r="II239" s="179"/>
      <c r="IJ239" s="179"/>
      <c r="IK239" s="179"/>
      <c r="IL239" s="179"/>
      <c r="IM239" s="179"/>
      <c r="IN239" s="179"/>
      <c r="IO239" s="179"/>
      <c r="IP239" s="179"/>
      <c r="IQ239" s="179"/>
      <c r="IR239" s="179"/>
      <c r="IS239" s="179"/>
      <c r="IT239" s="179"/>
      <c r="IU239" s="179"/>
      <c r="IV239" s="179"/>
    </row>
    <row r="240" spans="1:256">
      <c r="A240" s="177"/>
      <c r="HQ240" s="179"/>
      <c r="HR240" s="179"/>
      <c r="HS240" s="179"/>
      <c r="HT240" s="179"/>
      <c r="HU240" s="179"/>
      <c r="HV240" s="179"/>
      <c r="HW240" s="179"/>
      <c r="HX240" s="179"/>
      <c r="HY240" s="179"/>
      <c r="HZ240" s="179"/>
      <c r="IA240" s="179"/>
      <c r="IB240" s="179"/>
      <c r="IC240" s="179"/>
      <c r="ID240" s="179"/>
      <c r="IE240" s="179"/>
      <c r="IF240" s="179"/>
      <c r="IG240" s="179"/>
      <c r="IH240" s="179"/>
      <c r="II240" s="179"/>
      <c r="IJ240" s="179"/>
      <c r="IK240" s="179"/>
      <c r="IL240" s="179"/>
      <c r="IM240" s="179"/>
      <c r="IN240" s="179"/>
      <c r="IO240" s="179"/>
      <c r="IP240" s="179"/>
      <c r="IQ240" s="179"/>
      <c r="IR240" s="179"/>
      <c r="IS240" s="179"/>
      <c r="IT240" s="179"/>
      <c r="IU240" s="179"/>
      <c r="IV240" s="179"/>
    </row>
    <row r="241" spans="1:256">
      <c r="A241" s="177"/>
      <c r="HQ241" s="179"/>
      <c r="HR241" s="179"/>
      <c r="HS241" s="179"/>
      <c r="HT241" s="179"/>
      <c r="HU241" s="179"/>
      <c r="HV241" s="179"/>
      <c r="HW241" s="179"/>
      <c r="HX241" s="179"/>
      <c r="HY241" s="179"/>
      <c r="HZ241" s="179"/>
      <c r="IA241" s="179"/>
      <c r="IB241" s="179"/>
      <c r="IC241" s="179"/>
      <c r="ID241" s="179"/>
      <c r="IE241" s="179"/>
      <c r="IF241" s="179"/>
      <c r="IG241" s="179"/>
      <c r="IH241" s="179"/>
      <c r="II241" s="179"/>
      <c r="IJ241" s="179"/>
      <c r="IK241" s="179"/>
      <c r="IL241" s="179"/>
      <c r="IM241" s="179"/>
      <c r="IN241" s="179"/>
      <c r="IO241" s="179"/>
      <c r="IP241" s="179"/>
      <c r="IQ241" s="179"/>
      <c r="IR241" s="179"/>
      <c r="IS241" s="179"/>
      <c r="IT241" s="179"/>
      <c r="IU241" s="179"/>
      <c r="IV241" s="179"/>
    </row>
    <row r="242" spans="1:256">
      <c r="A242" s="177"/>
      <c r="HQ242" s="179"/>
      <c r="HR242" s="179"/>
      <c r="HS242" s="179"/>
      <c r="HT242" s="179"/>
      <c r="HU242" s="179"/>
      <c r="HV242" s="179"/>
      <c r="HW242" s="179"/>
      <c r="HX242" s="179"/>
      <c r="HY242" s="179"/>
      <c r="HZ242" s="179"/>
      <c r="IA242" s="179"/>
      <c r="IB242" s="179"/>
      <c r="IC242" s="179"/>
      <c r="ID242" s="179"/>
      <c r="IE242" s="179"/>
      <c r="IF242" s="179"/>
      <c r="IG242" s="179"/>
      <c r="IH242" s="179"/>
      <c r="II242" s="179"/>
      <c r="IJ242" s="179"/>
      <c r="IK242" s="179"/>
      <c r="IL242" s="179"/>
      <c r="IM242" s="179"/>
      <c r="IN242" s="179"/>
      <c r="IO242" s="179"/>
      <c r="IP242" s="179"/>
      <c r="IQ242" s="179"/>
      <c r="IR242" s="179"/>
      <c r="IS242" s="179"/>
      <c r="IT242" s="179"/>
      <c r="IU242" s="179"/>
      <c r="IV242" s="179"/>
    </row>
    <row r="243" spans="1:256">
      <c r="A243" s="177"/>
      <c r="HQ243" s="179"/>
      <c r="HR243" s="179"/>
      <c r="HS243" s="179"/>
      <c r="HT243" s="179"/>
      <c r="HU243" s="179"/>
      <c r="HV243" s="179"/>
      <c r="HW243" s="179"/>
      <c r="HX243" s="179"/>
      <c r="HY243" s="179"/>
      <c r="HZ243" s="179"/>
      <c r="IA243" s="179"/>
      <c r="IB243" s="179"/>
      <c r="IC243" s="179"/>
      <c r="ID243" s="179"/>
      <c r="IE243" s="179"/>
      <c r="IF243" s="179"/>
      <c r="IG243" s="179"/>
      <c r="IH243" s="179"/>
      <c r="II243" s="179"/>
      <c r="IJ243" s="179"/>
      <c r="IK243" s="179"/>
      <c r="IL243" s="179"/>
      <c r="IM243" s="179"/>
      <c r="IN243" s="179"/>
      <c r="IO243" s="179"/>
      <c r="IP243" s="179"/>
      <c r="IQ243" s="179"/>
      <c r="IR243" s="179"/>
      <c r="IS243" s="179"/>
      <c r="IT243" s="179"/>
      <c r="IU243" s="179"/>
      <c r="IV243" s="179"/>
    </row>
    <row r="244" spans="1:256">
      <c r="A244" s="177"/>
      <c r="HQ244" s="179"/>
      <c r="HR244" s="179"/>
      <c r="HS244" s="179"/>
      <c r="HT244" s="179"/>
      <c r="HU244" s="179"/>
      <c r="HV244" s="179"/>
      <c r="HW244" s="179"/>
      <c r="HX244" s="179"/>
      <c r="HY244" s="179"/>
      <c r="HZ244" s="179"/>
      <c r="IA244" s="179"/>
      <c r="IB244" s="179"/>
      <c r="IC244" s="179"/>
      <c r="ID244" s="179"/>
      <c r="IE244" s="179"/>
      <c r="IF244" s="179"/>
      <c r="IG244" s="179"/>
      <c r="IH244" s="179"/>
      <c r="II244" s="179"/>
      <c r="IJ244" s="179"/>
      <c r="IK244" s="179"/>
      <c r="IL244" s="179"/>
      <c r="IM244" s="179"/>
      <c r="IN244" s="179"/>
      <c r="IO244" s="179"/>
      <c r="IP244" s="179"/>
      <c r="IQ244" s="179"/>
      <c r="IR244" s="179"/>
      <c r="IS244" s="179"/>
      <c r="IT244" s="179"/>
      <c r="IU244" s="179"/>
      <c r="IV244" s="179"/>
    </row>
    <row r="245" spans="1:256">
      <c r="A245" s="177"/>
      <c r="HQ245" s="179"/>
      <c r="HR245" s="179"/>
      <c r="HS245" s="179"/>
      <c r="HT245" s="179"/>
      <c r="HU245" s="179"/>
      <c r="HV245" s="179"/>
      <c r="HW245" s="179"/>
      <c r="HX245" s="179"/>
      <c r="HY245" s="179"/>
      <c r="HZ245" s="179"/>
      <c r="IA245" s="179"/>
      <c r="IB245" s="179"/>
      <c r="IC245" s="179"/>
      <c r="ID245" s="179"/>
      <c r="IE245" s="179"/>
      <c r="IF245" s="179"/>
      <c r="IG245" s="179"/>
      <c r="IH245" s="179"/>
      <c r="II245" s="179"/>
      <c r="IJ245" s="179"/>
      <c r="IK245" s="179"/>
      <c r="IL245" s="179"/>
      <c r="IM245" s="179"/>
      <c r="IN245" s="179"/>
      <c r="IO245" s="179"/>
      <c r="IP245" s="179"/>
      <c r="IQ245" s="179"/>
      <c r="IR245" s="179"/>
      <c r="IS245" s="179"/>
      <c r="IT245" s="179"/>
      <c r="IU245" s="179"/>
      <c r="IV245" s="179"/>
    </row>
    <row r="246" spans="1:256">
      <c r="A246" s="177"/>
      <c r="HQ246" s="179"/>
      <c r="HR246" s="179"/>
      <c r="HS246" s="179"/>
      <c r="HT246" s="179"/>
      <c r="HU246" s="179"/>
      <c r="HV246" s="179"/>
      <c r="HW246" s="179"/>
      <c r="HX246" s="179"/>
      <c r="HY246" s="179"/>
      <c r="HZ246" s="179"/>
      <c r="IA246" s="179"/>
      <c r="IB246" s="179"/>
      <c r="IC246" s="179"/>
      <c r="ID246" s="179"/>
      <c r="IE246" s="179"/>
      <c r="IF246" s="179"/>
      <c r="IG246" s="179"/>
      <c r="IH246" s="179"/>
      <c r="II246" s="179"/>
      <c r="IJ246" s="179"/>
      <c r="IK246" s="179"/>
      <c r="IL246" s="179"/>
      <c r="IM246" s="179"/>
      <c r="IN246" s="179"/>
      <c r="IO246" s="179"/>
      <c r="IP246" s="179"/>
      <c r="IQ246" s="179"/>
      <c r="IR246" s="179"/>
      <c r="IS246" s="179"/>
      <c r="IT246" s="179"/>
      <c r="IU246" s="179"/>
      <c r="IV246" s="179"/>
    </row>
    <row r="247" spans="1:256">
      <c r="A247" s="177"/>
      <c r="HQ247" s="179"/>
      <c r="HR247" s="179"/>
      <c r="HS247" s="179"/>
      <c r="HT247" s="179"/>
      <c r="HU247" s="179"/>
      <c r="HV247" s="179"/>
      <c r="HW247" s="179"/>
      <c r="HX247" s="179"/>
      <c r="HY247" s="179"/>
      <c r="HZ247" s="179"/>
      <c r="IA247" s="179"/>
      <c r="IB247" s="179"/>
      <c r="IC247" s="179"/>
      <c r="ID247" s="179"/>
      <c r="IE247" s="179"/>
      <c r="IF247" s="179"/>
      <c r="IG247" s="179"/>
      <c r="IH247" s="179"/>
      <c r="II247" s="179"/>
      <c r="IJ247" s="179"/>
      <c r="IK247" s="179"/>
      <c r="IL247" s="179"/>
      <c r="IM247" s="179"/>
      <c r="IN247" s="179"/>
      <c r="IO247" s="179"/>
      <c r="IP247" s="179"/>
      <c r="IQ247" s="179"/>
      <c r="IR247" s="179"/>
      <c r="IS247" s="179"/>
      <c r="IT247" s="179"/>
      <c r="IU247" s="179"/>
      <c r="IV247" s="179"/>
    </row>
    <row r="248" spans="1:256">
      <c r="A248" s="177"/>
      <c r="HQ248" s="179"/>
      <c r="HR248" s="179"/>
      <c r="HS248" s="179"/>
      <c r="HT248" s="179"/>
      <c r="HU248" s="179"/>
      <c r="HV248" s="179"/>
      <c r="HW248" s="179"/>
      <c r="HX248" s="179"/>
      <c r="HY248" s="179"/>
      <c r="HZ248" s="179"/>
      <c r="IA248" s="179"/>
      <c r="IB248" s="179"/>
      <c r="IC248" s="179"/>
      <c r="ID248" s="179"/>
      <c r="IE248" s="179"/>
      <c r="IF248" s="179"/>
      <c r="IG248" s="179"/>
      <c r="IH248" s="179"/>
      <c r="II248" s="179"/>
      <c r="IJ248" s="179"/>
      <c r="IK248" s="179"/>
      <c r="IL248" s="179"/>
      <c r="IM248" s="179"/>
      <c r="IN248" s="179"/>
      <c r="IO248" s="179"/>
      <c r="IP248" s="179"/>
      <c r="IQ248" s="179"/>
      <c r="IR248" s="179"/>
      <c r="IS248" s="179"/>
      <c r="IT248" s="179"/>
      <c r="IU248" s="179"/>
      <c r="IV248" s="179"/>
    </row>
    <row r="249" spans="1:256">
      <c r="A249" s="177"/>
      <c r="HQ249" s="179"/>
      <c r="HR249" s="179"/>
      <c r="HS249" s="179"/>
      <c r="HT249" s="179"/>
      <c r="HU249" s="179"/>
      <c r="HV249" s="179"/>
      <c r="HW249" s="179"/>
      <c r="HX249" s="179"/>
      <c r="HY249" s="179"/>
      <c r="HZ249" s="179"/>
      <c r="IA249" s="179"/>
      <c r="IB249" s="179"/>
      <c r="IC249" s="179"/>
      <c r="ID249" s="179"/>
      <c r="IE249" s="179"/>
      <c r="IF249" s="179"/>
      <c r="IG249" s="179"/>
      <c r="IH249" s="179"/>
      <c r="II249" s="179"/>
      <c r="IJ249" s="179"/>
      <c r="IK249" s="179"/>
      <c r="IL249" s="179"/>
      <c r="IM249" s="179"/>
      <c r="IN249" s="179"/>
      <c r="IO249" s="179"/>
      <c r="IP249" s="179"/>
      <c r="IQ249" s="179"/>
      <c r="IR249" s="179"/>
      <c r="IS249" s="179"/>
      <c r="IT249" s="179"/>
      <c r="IU249" s="179"/>
      <c r="IV249" s="179"/>
    </row>
    <row r="250" spans="1:256">
      <c r="A250" s="177"/>
      <c r="HQ250" s="179"/>
      <c r="HR250" s="179"/>
      <c r="HS250" s="179"/>
      <c r="HT250" s="179"/>
      <c r="HU250" s="179"/>
      <c r="HV250" s="179"/>
      <c r="HW250" s="179"/>
      <c r="HX250" s="179"/>
      <c r="HY250" s="179"/>
      <c r="HZ250" s="179"/>
      <c r="IA250" s="179"/>
      <c r="IB250" s="179"/>
      <c r="IC250" s="179"/>
      <c r="ID250" s="179"/>
      <c r="IE250" s="179"/>
      <c r="IF250" s="179"/>
      <c r="IG250" s="179"/>
      <c r="IH250" s="179"/>
      <c r="II250" s="179"/>
      <c r="IJ250" s="179"/>
      <c r="IK250" s="179"/>
      <c r="IL250" s="179"/>
      <c r="IM250" s="179"/>
      <c r="IN250" s="179"/>
      <c r="IO250" s="179"/>
      <c r="IP250" s="179"/>
      <c r="IQ250" s="179"/>
      <c r="IR250" s="179"/>
      <c r="IS250" s="179"/>
      <c r="IT250" s="179"/>
      <c r="IU250" s="179"/>
      <c r="IV250" s="179"/>
    </row>
    <row r="251" spans="1:256">
      <c r="A251" s="177"/>
      <c r="HQ251" s="179"/>
      <c r="HR251" s="179"/>
      <c r="HS251" s="179"/>
      <c r="HT251" s="179"/>
      <c r="HU251" s="179"/>
      <c r="HV251" s="179"/>
      <c r="HW251" s="179"/>
      <c r="HX251" s="179"/>
      <c r="HY251" s="179"/>
      <c r="HZ251" s="179"/>
      <c r="IA251" s="179"/>
      <c r="IB251" s="179"/>
      <c r="IC251" s="179"/>
      <c r="ID251" s="179"/>
      <c r="IE251" s="179"/>
      <c r="IF251" s="179"/>
      <c r="IG251" s="179"/>
      <c r="IH251" s="179"/>
      <c r="II251" s="179"/>
      <c r="IJ251" s="179"/>
      <c r="IK251" s="179"/>
      <c r="IL251" s="179"/>
      <c r="IM251" s="179"/>
      <c r="IN251" s="179"/>
      <c r="IO251" s="179"/>
      <c r="IP251" s="179"/>
      <c r="IQ251" s="179"/>
      <c r="IR251" s="179"/>
      <c r="IS251" s="179"/>
      <c r="IT251" s="179"/>
      <c r="IU251" s="179"/>
      <c r="IV251" s="179"/>
    </row>
    <row r="252" spans="1:256">
      <c r="A252" s="177"/>
      <c r="HQ252" s="179"/>
      <c r="HR252" s="179"/>
      <c r="HS252" s="179"/>
      <c r="HT252" s="179"/>
      <c r="HU252" s="179"/>
      <c r="HV252" s="179"/>
      <c r="HW252" s="179"/>
      <c r="HX252" s="179"/>
      <c r="HY252" s="179"/>
      <c r="HZ252" s="179"/>
      <c r="IA252" s="179"/>
      <c r="IB252" s="179"/>
      <c r="IC252" s="179"/>
      <c r="ID252" s="179"/>
      <c r="IE252" s="179"/>
      <c r="IF252" s="179"/>
      <c r="IG252" s="179"/>
      <c r="IH252" s="179"/>
      <c r="II252" s="179"/>
      <c r="IJ252" s="179"/>
      <c r="IK252" s="179"/>
      <c r="IL252" s="179"/>
      <c r="IM252" s="179"/>
      <c r="IN252" s="179"/>
      <c r="IO252" s="179"/>
      <c r="IP252" s="179"/>
      <c r="IQ252" s="179"/>
      <c r="IR252" s="179"/>
      <c r="IS252" s="179"/>
      <c r="IT252" s="179"/>
      <c r="IU252" s="179"/>
      <c r="IV252" s="179"/>
    </row>
    <row r="253" spans="1:256">
      <c r="A253" s="177"/>
      <c r="HQ253" s="179"/>
      <c r="HR253" s="179"/>
      <c r="HS253" s="179"/>
      <c r="HT253" s="179"/>
      <c r="HU253" s="179"/>
      <c r="HV253" s="179"/>
      <c r="HW253" s="179"/>
      <c r="HX253" s="179"/>
      <c r="HY253" s="179"/>
      <c r="HZ253" s="179"/>
      <c r="IA253" s="179"/>
      <c r="IB253" s="179"/>
      <c r="IC253" s="179"/>
      <c r="ID253" s="179"/>
      <c r="IE253" s="179"/>
      <c r="IF253" s="179"/>
      <c r="IG253" s="179"/>
      <c r="IH253" s="179"/>
      <c r="II253" s="179"/>
      <c r="IJ253" s="179"/>
      <c r="IK253" s="179"/>
      <c r="IL253" s="179"/>
      <c r="IM253" s="179"/>
      <c r="IN253" s="179"/>
      <c r="IO253" s="179"/>
      <c r="IP253" s="179"/>
      <c r="IQ253" s="179"/>
      <c r="IR253" s="179"/>
      <c r="IS253" s="179"/>
      <c r="IT253" s="179"/>
      <c r="IU253" s="179"/>
      <c r="IV253" s="179"/>
    </row>
    <row r="254" spans="1:256">
      <c r="A254" s="177"/>
      <c r="HQ254" s="179"/>
      <c r="HR254" s="179"/>
      <c r="HS254" s="179"/>
      <c r="HT254" s="179"/>
      <c r="HU254" s="179"/>
      <c r="HV254" s="179"/>
      <c r="HW254" s="179"/>
      <c r="HX254" s="179"/>
      <c r="HY254" s="179"/>
      <c r="HZ254" s="179"/>
      <c r="IA254" s="179"/>
      <c r="IB254" s="179"/>
      <c r="IC254" s="179"/>
      <c r="ID254" s="179"/>
      <c r="IE254" s="179"/>
      <c r="IF254" s="179"/>
      <c r="IG254" s="179"/>
      <c r="IH254" s="179"/>
      <c r="II254" s="179"/>
      <c r="IJ254" s="179"/>
      <c r="IK254" s="179"/>
      <c r="IL254" s="179"/>
      <c r="IM254" s="179"/>
      <c r="IN254" s="179"/>
      <c r="IO254" s="179"/>
      <c r="IP254" s="179"/>
      <c r="IQ254" s="179"/>
      <c r="IR254" s="179"/>
      <c r="IS254" s="179"/>
      <c r="IT254" s="179"/>
      <c r="IU254" s="179"/>
      <c r="IV254" s="179"/>
    </row>
    <row r="255" spans="1:256">
      <c r="A255" s="177"/>
      <c r="HQ255" s="179"/>
      <c r="HR255" s="179"/>
      <c r="HS255" s="179"/>
      <c r="HT255" s="179"/>
      <c r="HU255" s="179"/>
      <c r="HV255" s="179"/>
      <c r="HW255" s="179"/>
      <c r="HX255" s="179"/>
      <c r="HY255" s="179"/>
      <c r="HZ255" s="179"/>
      <c r="IA255" s="179"/>
      <c r="IB255" s="179"/>
      <c r="IC255" s="179"/>
      <c r="ID255" s="179"/>
      <c r="IE255" s="179"/>
      <c r="IF255" s="179"/>
      <c r="IG255" s="179"/>
      <c r="IH255" s="179"/>
      <c r="II255" s="179"/>
      <c r="IJ255" s="179"/>
      <c r="IK255" s="179"/>
      <c r="IL255" s="179"/>
      <c r="IM255" s="179"/>
      <c r="IN255" s="179"/>
      <c r="IO255" s="179"/>
      <c r="IP255" s="179"/>
      <c r="IQ255" s="179"/>
      <c r="IR255" s="179"/>
      <c r="IS255" s="179"/>
      <c r="IT255" s="179"/>
      <c r="IU255" s="179"/>
      <c r="IV255" s="179"/>
    </row>
    <row r="256" spans="1:256">
      <c r="A256" s="177"/>
      <c r="HQ256" s="179"/>
      <c r="HR256" s="179"/>
      <c r="HS256" s="179"/>
      <c r="HT256" s="179"/>
      <c r="HU256" s="179"/>
      <c r="HV256" s="179"/>
      <c r="HW256" s="179"/>
      <c r="HX256" s="179"/>
      <c r="HY256" s="179"/>
      <c r="HZ256" s="179"/>
      <c r="IA256" s="179"/>
      <c r="IB256" s="179"/>
      <c r="IC256" s="179"/>
      <c r="ID256" s="179"/>
      <c r="IE256" s="179"/>
      <c r="IF256" s="179"/>
      <c r="IG256" s="179"/>
      <c r="IH256" s="179"/>
      <c r="II256" s="179"/>
      <c r="IJ256" s="179"/>
      <c r="IK256" s="179"/>
      <c r="IL256" s="179"/>
      <c r="IM256" s="179"/>
      <c r="IN256" s="179"/>
      <c r="IO256" s="179"/>
      <c r="IP256" s="179"/>
      <c r="IQ256" s="179"/>
      <c r="IR256" s="179"/>
      <c r="IS256" s="179"/>
      <c r="IT256" s="179"/>
      <c r="IU256" s="179"/>
      <c r="IV256" s="179"/>
    </row>
    <row r="257" spans="1:256">
      <c r="A257" s="177"/>
      <c r="HQ257" s="179"/>
      <c r="HR257" s="179"/>
      <c r="HS257" s="179"/>
      <c r="HT257" s="179"/>
      <c r="HU257" s="179"/>
      <c r="HV257" s="179"/>
      <c r="HW257" s="179"/>
      <c r="HX257" s="179"/>
      <c r="HY257" s="179"/>
      <c r="HZ257" s="179"/>
      <c r="IA257" s="179"/>
      <c r="IB257" s="179"/>
      <c r="IC257" s="179"/>
      <c r="ID257" s="179"/>
      <c r="IE257" s="179"/>
      <c r="IF257" s="179"/>
      <c r="IG257" s="179"/>
      <c r="IH257" s="179"/>
      <c r="II257" s="179"/>
      <c r="IJ257" s="179"/>
      <c r="IK257" s="179"/>
      <c r="IL257" s="179"/>
      <c r="IM257" s="179"/>
      <c r="IN257" s="179"/>
      <c r="IO257" s="179"/>
      <c r="IP257" s="179"/>
      <c r="IQ257" s="179"/>
      <c r="IR257" s="179"/>
      <c r="IS257" s="179"/>
      <c r="IT257" s="179"/>
      <c r="IU257" s="179"/>
      <c r="IV257" s="179"/>
    </row>
    <row r="258" spans="1:256">
      <c r="A258" s="177"/>
      <c r="HQ258" s="179"/>
      <c r="HR258" s="179"/>
      <c r="HS258" s="179"/>
      <c r="HT258" s="179"/>
      <c r="HU258" s="179"/>
      <c r="HV258" s="179"/>
      <c r="HW258" s="179"/>
      <c r="HX258" s="179"/>
      <c r="HY258" s="179"/>
      <c r="HZ258" s="179"/>
      <c r="IA258" s="179"/>
      <c r="IB258" s="179"/>
      <c r="IC258" s="179"/>
      <c r="ID258" s="179"/>
      <c r="IE258" s="179"/>
      <c r="IF258" s="179"/>
      <c r="IG258" s="179"/>
      <c r="IH258" s="179"/>
      <c r="II258" s="179"/>
      <c r="IJ258" s="179"/>
      <c r="IK258" s="179"/>
      <c r="IL258" s="179"/>
      <c r="IM258" s="179"/>
      <c r="IN258" s="179"/>
      <c r="IO258" s="179"/>
      <c r="IP258" s="179"/>
      <c r="IQ258" s="179"/>
      <c r="IR258" s="179"/>
      <c r="IS258" s="179"/>
      <c r="IT258" s="179"/>
      <c r="IU258" s="179"/>
      <c r="IV258" s="179"/>
    </row>
    <row r="259" spans="1:256">
      <c r="A259" s="177"/>
      <c r="HQ259" s="179"/>
      <c r="HR259" s="179"/>
      <c r="HS259" s="179"/>
      <c r="HT259" s="179"/>
      <c r="HU259" s="179"/>
      <c r="HV259" s="179"/>
      <c r="HW259" s="179"/>
      <c r="HX259" s="179"/>
      <c r="HY259" s="179"/>
      <c r="HZ259" s="179"/>
      <c r="IA259" s="179"/>
      <c r="IB259" s="179"/>
      <c r="IC259" s="179"/>
      <c r="ID259" s="179"/>
      <c r="IE259" s="179"/>
      <c r="IF259" s="179"/>
      <c r="IG259" s="179"/>
      <c r="IH259" s="179"/>
      <c r="II259" s="179"/>
      <c r="IJ259" s="179"/>
      <c r="IK259" s="179"/>
      <c r="IL259" s="179"/>
      <c r="IM259" s="179"/>
      <c r="IN259" s="179"/>
      <c r="IO259" s="179"/>
      <c r="IP259" s="179"/>
      <c r="IQ259" s="179"/>
      <c r="IR259" s="179"/>
      <c r="IS259" s="179"/>
      <c r="IT259" s="179"/>
      <c r="IU259" s="179"/>
      <c r="IV259" s="179"/>
    </row>
    <row r="260" spans="1:256">
      <c r="A260" s="177"/>
      <c r="HQ260" s="179"/>
      <c r="HR260" s="179"/>
      <c r="HS260" s="179"/>
      <c r="HT260" s="179"/>
      <c r="HU260" s="179"/>
      <c r="HV260" s="179"/>
      <c r="HW260" s="179"/>
      <c r="HX260" s="179"/>
      <c r="HY260" s="179"/>
      <c r="HZ260" s="179"/>
      <c r="IA260" s="179"/>
      <c r="IB260" s="179"/>
      <c r="IC260" s="179"/>
      <c r="ID260" s="179"/>
      <c r="IE260" s="179"/>
      <c r="IF260" s="179"/>
      <c r="IG260" s="179"/>
      <c r="IH260" s="179"/>
      <c r="II260" s="179"/>
      <c r="IJ260" s="179"/>
      <c r="IK260" s="179"/>
      <c r="IL260" s="179"/>
      <c r="IM260" s="179"/>
      <c r="IN260" s="179"/>
      <c r="IO260" s="179"/>
      <c r="IP260" s="179"/>
      <c r="IQ260" s="179"/>
      <c r="IR260" s="179"/>
      <c r="IS260" s="179"/>
      <c r="IT260" s="179"/>
      <c r="IU260" s="179"/>
      <c r="IV260" s="179"/>
    </row>
    <row r="261" spans="1:256">
      <c r="A261" s="177"/>
      <c r="HQ261" s="179"/>
      <c r="HR261" s="179"/>
      <c r="HS261" s="179"/>
      <c r="HT261" s="179"/>
      <c r="HU261" s="179"/>
      <c r="HV261" s="179"/>
      <c r="HW261" s="179"/>
      <c r="HX261" s="179"/>
      <c r="HY261" s="179"/>
      <c r="HZ261" s="179"/>
      <c r="IA261" s="179"/>
      <c r="IB261" s="179"/>
      <c r="IC261" s="179"/>
      <c r="ID261" s="179"/>
      <c r="IE261" s="179"/>
      <c r="IF261" s="179"/>
      <c r="IG261" s="179"/>
      <c r="IH261" s="179"/>
      <c r="II261" s="179"/>
      <c r="IJ261" s="179"/>
      <c r="IK261" s="179"/>
      <c r="IL261" s="179"/>
      <c r="IM261" s="179"/>
      <c r="IN261" s="179"/>
      <c r="IO261" s="179"/>
      <c r="IP261" s="179"/>
      <c r="IQ261" s="179"/>
      <c r="IR261" s="179"/>
      <c r="IS261" s="179"/>
      <c r="IT261" s="179"/>
      <c r="IU261" s="179"/>
      <c r="IV261" s="179"/>
    </row>
    <row r="262" spans="1:256">
      <c r="A262" s="177"/>
      <c r="HQ262" s="179"/>
      <c r="HR262" s="179"/>
      <c r="HS262" s="179"/>
      <c r="HT262" s="179"/>
      <c r="HU262" s="179"/>
      <c r="HV262" s="179"/>
      <c r="HW262" s="179"/>
      <c r="HX262" s="179"/>
      <c r="HY262" s="179"/>
      <c r="HZ262" s="179"/>
      <c r="IA262" s="179"/>
      <c r="IB262" s="179"/>
      <c r="IC262" s="179"/>
      <c r="ID262" s="179"/>
      <c r="IE262" s="179"/>
      <c r="IF262" s="179"/>
      <c r="IG262" s="179"/>
      <c r="IH262" s="179"/>
      <c r="II262" s="179"/>
      <c r="IJ262" s="179"/>
      <c r="IK262" s="179"/>
      <c r="IL262" s="179"/>
      <c r="IM262" s="179"/>
      <c r="IN262" s="179"/>
      <c r="IO262" s="179"/>
      <c r="IP262" s="179"/>
      <c r="IQ262" s="179"/>
      <c r="IR262" s="179"/>
      <c r="IS262" s="179"/>
      <c r="IT262" s="179"/>
      <c r="IU262" s="179"/>
      <c r="IV262" s="179"/>
    </row>
    <row r="263" spans="1:256">
      <c r="A263" s="177"/>
      <c r="HQ263" s="179"/>
      <c r="HR263" s="179"/>
      <c r="HS263" s="179"/>
      <c r="HT263" s="179"/>
      <c r="HU263" s="179"/>
      <c r="HV263" s="179"/>
      <c r="HW263" s="179"/>
      <c r="HX263" s="179"/>
      <c r="HY263" s="179"/>
      <c r="HZ263" s="179"/>
      <c r="IA263" s="179"/>
      <c r="IB263" s="179"/>
      <c r="IC263" s="179"/>
      <c r="ID263" s="179"/>
      <c r="IE263" s="179"/>
      <c r="IF263" s="179"/>
      <c r="IG263" s="179"/>
      <c r="IH263" s="179"/>
      <c r="II263" s="179"/>
      <c r="IJ263" s="179"/>
      <c r="IK263" s="179"/>
      <c r="IL263" s="179"/>
      <c r="IM263" s="179"/>
      <c r="IN263" s="179"/>
      <c r="IO263" s="179"/>
      <c r="IP263" s="179"/>
      <c r="IQ263" s="179"/>
      <c r="IR263" s="179"/>
      <c r="IS263" s="179"/>
      <c r="IT263" s="179"/>
      <c r="IU263" s="179"/>
      <c r="IV263" s="179"/>
    </row>
    <row r="264" spans="1:256">
      <c r="A264" s="177"/>
      <c r="HQ264" s="179"/>
      <c r="HR264" s="179"/>
      <c r="HS264" s="179"/>
      <c r="HT264" s="179"/>
      <c r="HU264" s="179"/>
      <c r="HV264" s="179"/>
      <c r="HW264" s="179"/>
      <c r="HX264" s="179"/>
      <c r="HY264" s="179"/>
      <c r="HZ264" s="179"/>
      <c r="IA264" s="179"/>
      <c r="IB264" s="179"/>
      <c r="IC264" s="179"/>
      <c r="ID264" s="179"/>
      <c r="IE264" s="179"/>
      <c r="IF264" s="179"/>
      <c r="IG264" s="179"/>
      <c r="IH264" s="179"/>
      <c r="II264" s="179"/>
      <c r="IJ264" s="179"/>
      <c r="IK264" s="179"/>
      <c r="IL264" s="179"/>
      <c r="IM264" s="179"/>
      <c r="IN264" s="179"/>
      <c r="IO264" s="179"/>
      <c r="IP264" s="179"/>
      <c r="IQ264" s="179"/>
      <c r="IR264" s="179"/>
      <c r="IS264" s="179"/>
      <c r="IT264" s="179"/>
      <c r="IU264" s="179"/>
      <c r="IV264" s="179"/>
    </row>
    <row r="265" spans="1:256">
      <c r="A265" s="177"/>
      <c r="HQ265" s="179"/>
      <c r="HR265" s="179"/>
      <c r="HS265" s="179"/>
      <c r="HT265" s="179"/>
      <c r="HU265" s="179"/>
      <c r="HV265" s="179"/>
      <c r="HW265" s="179"/>
      <c r="HX265" s="179"/>
      <c r="HY265" s="179"/>
      <c r="HZ265" s="179"/>
      <c r="IA265" s="179"/>
      <c r="IB265" s="179"/>
      <c r="IC265" s="179"/>
      <c r="ID265" s="179"/>
      <c r="IE265" s="179"/>
      <c r="IF265" s="179"/>
      <c r="IG265" s="179"/>
      <c r="IH265" s="179"/>
      <c r="II265" s="179"/>
      <c r="IJ265" s="179"/>
      <c r="IK265" s="179"/>
      <c r="IL265" s="179"/>
      <c r="IM265" s="179"/>
      <c r="IN265" s="179"/>
      <c r="IO265" s="179"/>
      <c r="IP265" s="179"/>
      <c r="IQ265" s="179"/>
      <c r="IR265" s="179"/>
      <c r="IS265" s="179"/>
      <c r="IT265" s="179"/>
      <c r="IU265" s="179"/>
      <c r="IV265" s="179"/>
    </row>
    <row r="266" spans="1:256">
      <c r="A266" s="177"/>
      <c r="HQ266" s="179"/>
      <c r="HR266" s="179"/>
      <c r="HS266" s="179"/>
      <c r="HT266" s="179"/>
      <c r="HU266" s="179"/>
      <c r="HV266" s="179"/>
      <c r="HW266" s="179"/>
      <c r="HX266" s="179"/>
      <c r="HY266" s="179"/>
      <c r="HZ266" s="179"/>
      <c r="IA266" s="179"/>
      <c r="IB266" s="179"/>
      <c r="IC266" s="179"/>
      <c r="ID266" s="179"/>
      <c r="IE266" s="179"/>
      <c r="IF266" s="179"/>
      <c r="IG266" s="179"/>
      <c r="IH266" s="179"/>
      <c r="II266" s="179"/>
      <c r="IJ266" s="179"/>
      <c r="IK266" s="179"/>
      <c r="IL266" s="179"/>
      <c r="IM266" s="179"/>
      <c r="IN266" s="179"/>
      <c r="IO266" s="179"/>
      <c r="IP266" s="179"/>
      <c r="IQ266" s="179"/>
      <c r="IR266" s="179"/>
      <c r="IS266" s="179"/>
      <c r="IT266" s="179"/>
      <c r="IU266" s="179"/>
      <c r="IV266" s="179"/>
    </row>
    <row r="267" spans="1:256">
      <c r="A267" s="177"/>
      <c r="HQ267" s="179"/>
      <c r="HR267" s="179"/>
      <c r="HS267" s="179"/>
      <c r="HT267" s="179"/>
      <c r="HU267" s="179"/>
      <c r="HV267" s="179"/>
      <c r="HW267" s="179"/>
      <c r="HX267" s="179"/>
      <c r="HY267" s="179"/>
      <c r="HZ267" s="179"/>
      <c r="IA267" s="179"/>
      <c r="IB267" s="179"/>
      <c r="IC267" s="179"/>
      <c r="ID267" s="179"/>
      <c r="IE267" s="179"/>
      <c r="IF267" s="179"/>
      <c r="IG267" s="179"/>
      <c r="IH267" s="179"/>
      <c r="II267" s="179"/>
      <c r="IJ267" s="179"/>
      <c r="IK267" s="179"/>
      <c r="IL267" s="179"/>
      <c r="IM267" s="179"/>
      <c r="IN267" s="179"/>
      <c r="IO267" s="179"/>
      <c r="IP267" s="179"/>
      <c r="IQ267" s="179"/>
      <c r="IR267" s="179"/>
      <c r="IS267" s="179"/>
      <c r="IT267" s="179"/>
      <c r="IU267" s="179"/>
      <c r="IV267" s="179"/>
    </row>
    <row r="268" spans="1:256">
      <c r="A268" s="177"/>
      <c r="HQ268" s="179"/>
      <c r="HR268" s="179"/>
      <c r="HS268" s="179"/>
      <c r="HT268" s="179"/>
      <c r="HU268" s="179"/>
      <c r="HV268" s="179"/>
      <c r="HW268" s="179"/>
      <c r="HX268" s="179"/>
      <c r="HY268" s="179"/>
      <c r="HZ268" s="179"/>
      <c r="IA268" s="179"/>
      <c r="IB268" s="179"/>
      <c r="IC268" s="179"/>
      <c r="ID268" s="179"/>
      <c r="IE268" s="179"/>
      <c r="IF268" s="179"/>
      <c r="IG268" s="179"/>
      <c r="IH268" s="179"/>
      <c r="II268" s="179"/>
      <c r="IJ268" s="179"/>
      <c r="IK268" s="179"/>
      <c r="IL268" s="179"/>
      <c r="IM268" s="179"/>
      <c r="IN268" s="179"/>
      <c r="IO268" s="179"/>
      <c r="IP268" s="179"/>
      <c r="IQ268" s="179"/>
      <c r="IR268" s="179"/>
      <c r="IS268" s="179"/>
      <c r="IT268" s="179"/>
      <c r="IU268" s="179"/>
      <c r="IV268" s="179"/>
    </row>
    <row r="269" spans="1:256">
      <c r="A269" s="177"/>
      <c r="HQ269" s="179"/>
      <c r="HR269" s="179"/>
      <c r="HS269" s="179"/>
      <c r="HT269" s="179"/>
      <c r="HU269" s="179"/>
      <c r="HV269" s="179"/>
      <c r="HW269" s="179"/>
      <c r="HX269" s="179"/>
      <c r="HY269" s="179"/>
      <c r="HZ269" s="179"/>
      <c r="IA269" s="179"/>
      <c r="IB269" s="179"/>
      <c r="IC269" s="179"/>
      <c r="ID269" s="179"/>
      <c r="IE269" s="179"/>
      <c r="IF269" s="179"/>
      <c r="IG269" s="179"/>
      <c r="IH269" s="179"/>
      <c r="II269" s="179"/>
      <c r="IJ269" s="179"/>
      <c r="IK269" s="179"/>
      <c r="IL269" s="179"/>
      <c r="IM269" s="179"/>
      <c r="IN269" s="179"/>
      <c r="IO269" s="179"/>
      <c r="IP269" s="179"/>
      <c r="IQ269" s="179"/>
      <c r="IR269" s="179"/>
      <c r="IS269" s="179"/>
      <c r="IT269" s="179"/>
      <c r="IU269" s="179"/>
      <c r="IV269" s="179"/>
    </row>
    <row r="270" spans="1:256">
      <c r="A270" s="177"/>
      <c r="HQ270" s="179"/>
      <c r="HR270" s="179"/>
      <c r="HS270" s="179"/>
      <c r="HT270" s="179"/>
      <c r="HU270" s="179"/>
      <c r="HV270" s="179"/>
      <c r="HW270" s="179"/>
      <c r="HX270" s="179"/>
      <c r="HY270" s="179"/>
      <c r="HZ270" s="179"/>
      <c r="IA270" s="179"/>
      <c r="IB270" s="179"/>
      <c r="IC270" s="179"/>
      <c r="ID270" s="179"/>
      <c r="IE270" s="179"/>
      <c r="IF270" s="179"/>
      <c r="IG270" s="179"/>
      <c r="IH270" s="179"/>
      <c r="II270" s="179"/>
      <c r="IJ270" s="179"/>
      <c r="IK270" s="179"/>
      <c r="IL270" s="179"/>
      <c r="IM270" s="179"/>
      <c r="IN270" s="179"/>
      <c r="IO270" s="179"/>
      <c r="IP270" s="179"/>
      <c r="IQ270" s="179"/>
      <c r="IR270" s="179"/>
      <c r="IS270" s="179"/>
      <c r="IT270" s="179"/>
      <c r="IU270" s="179"/>
      <c r="IV270" s="179"/>
    </row>
    <row r="271" spans="1:256">
      <c r="A271" s="177"/>
      <c r="HQ271" s="179"/>
      <c r="HR271" s="179"/>
      <c r="HS271" s="179"/>
      <c r="HT271" s="179"/>
      <c r="HU271" s="179"/>
      <c r="HV271" s="179"/>
      <c r="HW271" s="179"/>
      <c r="HX271" s="179"/>
      <c r="HY271" s="179"/>
      <c r="HZ271" s="179"/>
      <c r="IA271" s="179"/>
      <c r="IB271" s="179"/>
      <c r="IC271" s="179"/>
      <c r="ID271" s="179"/>
      <c r="IE271" s="179"/>
      <c r="IF271" s="179"/>
      <c r="IG271" s="179"/>
      <c r="IH271" s="179"/>
      <c r="II271" s="179"/>
      <c r="IJ271" s="179"/>
      <c r="IK271" s="179"/>
      <c r="IL271" s="179"/>
      <c r="IM271" s="179"/>
      <c r="IN271" s="179"/>
      <c r="IO271" s="179"/>
      <c r="IP271" s="179"/>
      <c r="IQ271" s="179"/>
      <c r="IR271" s="179"/>
      <c r="IS271" s="179"/>
      <c r="IT271" s="179"/>
      <c r="IU271" s="179"/>
      <c r="IV271" s="179"/>
    </row>
    <row r="272" spans="1:256">
      <c r="A272" s="177"/>
      <c r="HQ272" s="179"/>
      <c r="HR272" s="179"/>
      <c r="HS272" s="179"/>
      <c r="HT272" s="179"/>
      <c r="HU272" s="179"/>
      <c r="HV272" s="179"/>
      <c r="HW272" s="179"/>
      <c r="HX272" s="179"/>
      <c r="HY272" s="179"/>
      <c r="HZ272" s="179"/>
      <c r="IA272" s="179"/>
      <c r="IB272" s="179"/>
      <c r="IC272" s="179"/>
      <c r="ID272" s="179"/>
      <c r="IE272" s="179"/>
      <c r="IF272" s="179"/>
      <c r="IG272" s="179"/>
      <c r="IH272" s="179"/>
      <c r="II272" s="179"/>
      <c r="IJ272" s="179"/>
      <c r="IK272" s="179"/>
      <c r="IL272" s="179"/>
      <c r="IM272" s="179"/>
      <c r="IN272" s="179"/>
      <c r="IO272" s="179"/>
      <c r="IP272" s="179"/>
      <c r="IQ272" s="179"/>
      <c r="IR272" s="179"/>
      <c r="IS272" s="179"/>
      <c r="IT272" s="179"/>
      <c r="IU272" s="179"/>
      <c r="IV272" s="179"/>
    </row>
    <row r="273" spans="1:256">
      <c r="A273" s="177"/>
      <c r="HQ273" s="179"/>
      <c r="HR273" s="179"/>
      <c r="HS273" s="179"/>
      <c r="HT273" s="179"/>
      <c r="HU273" s="179"/>
      <c r="HV273" s="179"/>
      <c r="HW273" s="179"/>
      <c r="HX273" s="179"/>
      <c r="HY273" s="179"/>
      <c r="HZ273" s="179"/>
      <c r="IA273" s="179"/>
      <c r="IB273" s="179"/>
      <c r="IC273" s="179"/>
      <c r="ID273" s="179"/>
      <c r="IE273" s="179"/>
      <c r="IF273" s="179"/>
      <c r="IG273" s="179"/>
      <c r="IH273" s="179"/>
      <c r="II273" s="179"/>
      <c r="IJ273" s="179"/>
      <c r="IK273" s="179"/>
      <c r="IL273" s="179"/>
      <c r="IM273" s="179"/>
      <c r="IN273" s="179"/>
      <c r="IO273" s="179"/>
      <c r="IP273" s="179"/>
      <c r="IQ273" s="179"/>
      <c r="IR273" s="179"/>
      <c r="IS273" s="179"/>
      <c r="IT273" s="179"/>
      <c r="IU273" s="179"/>
      <c r="IV273" s="179"/>
    </row>
    <row r="274" spans="1:256">
      <c r="A274" s="177"/>
      <c r="HQ274" s="179"/>
      <c r="HR274" s="179"/>
      <c r="HS274" s="179"/>
      <c r="HT274" s="179"/>
      <c r="HU274" s="179"/>
      <c r="HV274" s="179"/>
      <c r="HW274" s="179"/>
      <c r="HX274" s="179"/>
      <c r="HY274" s="179"/>
      <c r="HZ274" s="179"/>
      <c r="IA274" s="179"/>
      <c r="IB274" s="179"/>
      <c r="IC274" s="179"/>
      <c r="ID274" s="179"/>
      <c r="IE274" s="179"/>
      <c r="IF274" s="179"/>
      <c r="IG274" s="179"/>
      <c r="IH274" s="179"/>
      <c r="II274" s="179"/>
      <c r="IJ274" s="179"/>
      <c r="IK274" s="179"/>
      <c r="IL274" s="179"/>
      <c r="IM274" s="179"/>
      <c r="IN274" s="179"/>
      <c r="IO274" s="179"/>
      <c r="IP274" s="179"/>
      <c r="IQ274" s="179"/>
      <c r="IR274" s="179"/>
      <c r="IS274" s="179"/>
      <c r="IT274" s="179"/>
      <c r="IU274" s="179"/>
      <c r="IV274" s="179"/>
    </row>
    <row r="275" spans="1:256">
      <c r="A275" s="177"/>
      <c r="HQ275" s="179"/>
      <c r="HR275" s="179"/>
      <c r="HS275" s="179"/>
      <c r="HT275" s="179"/>
      <c r="HU275" s="179"/>
      <c r="HV275" s="179"/>
      <c r="HW275" s="179"/>
      <c r="HX275" s="179"/>
      <c r="HY275" s="179"/>
      <c r="HZ275" s="179"/>
      <c r="IA275" s="179"/>
      <c r="IB275" s="179"/>
      <c r="IC275" s="179"/>
      <c r="ID275" s="179"/>
      <c r="IE275" s="179"/>
      <c r="IF275" s="179"/>
      <c r="IG275" s="179"/>
      <c r="IH275" s="179"/>
      <c r="II275" s="179"/>
      <c r="IJ275" s="179"/>
      <c r="IK275" s="179"/>
      <c r="IL275" s="179"/>
      <c r="IM275" s="179"/>
      <c r="IN275" s="179"/>
      <c r="IO275" s="179"/>
      <c r="IP275" s="179"/>
      <c r="IQ275" s="179"/>
      <c r="IR275" s="179"/>
      <c r="IS275" s="179"/>
      <c r="IT275" s="179"/>
      <c r="IU275" s="179"/>
      <c r="IV275" s="179"/>
    </row>
    <row r="276" spans="1:256">
      <c r="A276" s="177"/>
      <c r="HQ276" s="179"/>
      <c r="HR276" s="179"/>
      <c r="HS276" s="179"/>
      <c r="HT276" s="179"/>
      <c r="HU276" s="179"/>
      <c r="HV276" s="179"/>
      <c r="HW276" s="179"/>
      <c r="HX276" s="179"/>
      <c r="HY276" s="179"/>
      <c r="HZ276" s="179"/>
      <c r="IA276" s="179"/>
      <c r="IB276" s="179"/>
      <c r="IC276" s="179"/>
      <c r="ID276" s="179"/>
      <c r="IE276" s="179"/>
      <c r="IF276" s="179"/>
      <c r="IG276" s="179"/>
      <c r="IH276" s="179"/>
      <c r="II276" s="179"/>
      <c r="IJ276" s="179"/>
      <c r="IK276" s="179"/>
      <c r="IL276" s="179"/>
      <c r="IM276" s="179"/>
      <c r="IN276" s="179"/>
      <c r="IO276" s="179"/>
      <c r="IP276" s="179"/>
      <c r="IQ276" s="179"/>
      <c r="IR276" s="179"/>
      <c r="IS276" s="179"/>
      <c r="IT276" s="179"/>
      <c r="IU276" s="179"/>
      <c r="IV276" s="179"/>
    </row>
    <row r="277" spans="1:256">
      <c r="A277" s="177"/>
      <c r="HQ277" s="179"/>
      <c r="HR277" s="179"/>
      <c r="HS277" s="179"/>
      <c r="HT277" s="179"/>
      <c r="HU277" s="179"/>
      <c r="HV277" s="179"/>
      <c r="HW277" s="179"/>
      <c r="HX277" s="179"/>
      <c r="HY277" s="179"/>
      <c r="HZ277" s="179"/>
      <c r="IA277" s="179"/>
      <c r="IB277" s="179"/>
      <c r="IC277" s="179"/>
      <c r="ID277" s="179"/>
      <c r="IE277" s="179"/>
      <c r="IF277" s="179"/>
      <c r="IG277" s="179"/>
      <c r="IH277" s="179"/>
      <c r="II277" s="179"/>
      <c r="IJ277" s="179"/>
      <c r="IK277" s="179"/>
      <c r="IL277" s="179"/>
      <c r="IM277" s="179"/>
      <c r="IN277" s="179"/>
      <c r="IO277" s="179"/>
      <c r="IP277" s="179"/>
      <c r="IQ277" s="179"/>
      <c r="IR277" s="179"/>
      <c r="IS277" s="179"/>
      <c r="IT277" s="179"/>
      <c r="IU277" s="179"/>
      <c r="IV277" s="179"/>
    </row>
    <row r="278" spans="1:256">
      <c r="A278" s="177"/>
      <c r="HQ278" s="179"/>
      <c r="HR278" s="179"/>
      <c r="HS278" s="179"/>
      <c r="HT278" s="179"/>
      <c r="HU278" s="179"/>
      <c r="HV278" s="179"/>
      <c r="HW278" s="179"/>
      <c r="HX278" s="179"/>
      <c r="HY278" s="179"/>
      <c r="HZ278" s="179"/>
      <c r="IA278" s="179"/>
      <c r="IB278" s="179"/>
      <c r="IC278" s="179"/>
      <c r="ID278" s="179"/>
      <c r="IE278" s="179"/>
      <c r="IF278" s="179"/>
      <c r="IG278" s="179"/>
      <c r="IH278" s="179"/>
      <c r="II278" s="179"/>
      <c r="IJ278" s="179"/>
      <c r="IK278" s="179"/>
      <c r="IL278" s="179"/>
      <c r="IM278" s="179"/>
      <c r="IN278" s="179"/>
      <c r="IO278" s="179"/>
      <c r="IP278" s="179"/>
      <c r="IQ278" s="179"/>
      <c r="IR278" s="179"/>
      <c r="IS278" s="179"/>
      <c r="IT278" s="179"/>
      <c r="IU278" s="179"/>
      <c r="IV278" s="179"/>
    </row>
    <row r="279" spans="1:256">
      <c r="A279" s="177"/>
      <c r="HQ279" s="179"/>
      <c r="HR279" s="179"/>
      <c r="HS279" s="179"/>
      <c r="HT279" s="179"/>
      <c r="HU279" s="179"/>
      <c r="HV279" s="179"/>
      <c r="HW279" s="179"/>
      <c r="HX279" s="179"/>
      <c r="HY279" s="179"/>
      <c r="HZ279" s="179"/>
      <c r="IA279" s="179"/>
      <c r="IB279" s="179"/>
      <c r="IC279" s="179"/>
      <c r="ID279" s="179"/>
      <c r="IE279" s="179"/>
      <c r="IF279" s="179"/>
      <c r="IG279" s="179"/>
      <c r="IH279" s="179"/>
      <c r="II279" s="179"/>
      <c r="IJ279" s="179"/>
      <c r="IK279" s="179"/>
      <c r="IL279" s="179"/>
      <c r="IM279" s="179"/>
      <c r="IN279" s="179"/>
      <c r="IO279" s="179"/>
      <c r="IP279" s="179"/>
      <c r="IQ279" s="179"/>
      <c r="IR279" s="179"/>
      <c r="IS279" s="179"/>
      <c r="IT279" s="179"/>
      <c r="IU279" s="179"/>
      <c r="IV279" s="179"/>
    </row>
    <row r="280" spans="1:256">
      <c r="A280" s="177"/>
      <c r="HQ280" s="179"/>
      <c r="HR280" s="179"/>
      <c r="HS280" s="179"/>
      <c r="HT280" s="179"/>
      <c r="HU280" s="179"/>
      <c r="HV280" s="179"/>
      <c r="HW280" s="179"/>
      <c r="HX280" s="179"/>
      <c r="HY280" s="179"/>
      <c r="HZ280" s="179"/>
      <c r="IA280" s="179"/>
      <c r="IB280" s="179"/>
      <c r="IC280" s="179"/>
      <c r="ID280" s="179"/>
      <c r="IE280" s="179"/>
      <c r="IF280" s="179"/>
      <c r="IG280" s="179"/>
      <c r="IH280" s="179"/>
      <c r="II280" s="179"/>
      <c r="IJ280" s="179"/>
      <c r="IK280" s="179"/>
      <c r="IL280" s="179"/>
      <c r="IM280" s="179"/>
      <c r="IN280" s="179"/>
      <c r="IO280" s="179"/>
      <c r="IP280" s="179"/>
      <c r="IQ280" s="179"/>
      <c r="IR280" s="179"/>
      <c r="IS280" s="179"/>
      <c r="IT280" s="179"/>
      <c r="IU280" s="179"/>
      <c r="IV280" s="179"/>
    </row>
    <row r="281" spans="1:256">
      <c r="A281" s="177"/>
      <c r="HQ281" s="179"/>
      <c r="HR281" s="179"/>
      <c r="HS281" s="179"/>
      <c r="HT281" s="179"/>
      <c r="HU281" s="179"/>
      <c r="HV281" s="179"/>
      <c r="HW281" s="179"/>
      <c r="HX281" s="179"/>
      <c r="HY281" s="179"/>
      <c r="HZ281" s="179"/>
      <c r="IA281" s="179"/>
      <c r="IB281" s="179"/>
      <c r="IC281" s="179"/>
      <c r="ID281" s="179"/>
      <c r="IE281" s="179"/>
      <c r="IF281" s="179"/>
      <c r="IG281" s="179"/>
      <c r="IH281" s="179"/>
      <c r="II281" s="179"/>
      <c r="IJ281" s="179"/>
      <c r="IK281" s="179"/>
      <c r="IL281" s="179"/>
      <c r="IM281" s="179"/>
      <c r="IN281" s="179"/>
      <c r="IO281" s="179"/>
      <c r="IP281" s="179"/>
      <c r="IQ281" s="179"/>
      <c r="IR281" s="179"/>
      <c r="IS281" s="179"/>
      <c r="IT281" s="179"/>
      <c r="IU281" s="179"/>
      <c r="IV281" s="179"/>
    </row>
    <row r="282" spans="1:256">
      <c r="A282" s="177"/>
      <c r="HQ282" s="179"/>
      <c r="HR282" s="179"/>
      <c r="HS282" s="179"/>
      <c r="HT282" s="179"/>
      <c r="HU282" s="179"/>
      <c r="HV282" s="179"/>
      <c r="HW282" s="179"/>
      <c r="HX282" s="179"/>
      <c r="HY282" s="179"/>
      <c r="HZ282" s="179"/>
      <c r="IA282" s="179"/>
      <c r="IB282" s="179"/>
      <c r="IC282" s="179"/>
      <c r="ID282" s="179"/>
      <c r="IE282" s="179"/>
      <c r="IF282" s="179"/>
      <c r="IG282" s="179"/>
      <c r="IH282" s="179"/>
      <c r="II282" s="179"/>
      <c r="IJ282" s="179"/>
      <c r="IK282" s="179"/>
      <c r="IL282" s="179"/>
      <c r="IM282" s="179"/>
      <c r="IN282" s="179"/>
      <c r="IO282" s="179"/>
      <c r="IP282" s="179"/>
      <c r="IQ282" s="179"/>
      <c r="IR282" s="179"/>
      <c r="IS282" s="179"/>
      <c r="IT282" s="179"/>
      <c r="IU282" s="179"/>
      <c r="IV282" s="179"/>
    </row>
    <row r="283" spans="1:256">
      <c r="A283" s="177"/>
      <c r="HQ283" s="179"/>
      <c r="HR283" s="179"/>
      <c r="HS283" s="179"/>
      <c r="HT283" s="179"/>
      <c r="HU283" s="179"/>
      <c r="HV283" s="179"/>
      <c r="HW283" s="179"/>
      <c r="HX283" s="179"/>
      <c r="HY283" s="179"/>
      <c r="HZ283" s="179"/>
      <c r="IA283" s="179"/>
      <c r="IB283" s="179"/>
      <c r="IC283" s="179"/>
      <c r="ID283" s="179"/>
      <c r="IE283" s="179"/>
      <c r="IF283" s="179"/>
      <c r="IG283" s="179"/>
      <c r="IH283" s="179"/>
      <c r="II283" s="179"/>
      <c r="IJ283" s="179"/>
      <c r="IK283" s="179"/>
      <c r="IL283" s="179"/>
      <c r="IM283" s="179"/>
      <c r="IN283" s="179"/>
      <c r="IO283" s="179"/>
      <c r="IP283" s="179"/>
      <c r="IQ283" s="179"/>
      <c r="IR283" s="179"/>
      <c r="IS283" s="179"/>
      <c r="IT283" s="179"/>
      <c r="IU283" s="179"/>
      <c r="IV283" s="179"/>
    </row>
    <row r="284" spans="1:256">
      <c r="A284" s="177"/>
      <c r="HQ284" s="179"/>
      <c r="HR284" s="179"/>
      <c r="HS284" s="179"/>
      <c r="HT284" s="179"/>
      <c r="HU284" s="179"/>
      <c r="HV284" s="179"/>
      <c r="HW284" s="179"/>
      <c r="HX284" s="179"/>
      <c r="HY284" s="179"/>
      <c r="HZ284" s="179"/>
      <c r="IA284" s="179"/>
      <c r="IB284" s="179"/>
      <c r="IC284" s="179"/>
      <c r="ID284" s="179"/>
      <c r="IE284" s="179"/>
      <c r="IF284" s="179"/>
      <c r="IG284" s="179"/>
      <c r="IH284" s="179"/>
      <c r="II284" s="179"/>
      <c r="IJ284" s="179"/>
      <c r="IK284" s="179"/>
      <c r="IL284" s="179"/>
      <c r="IM284" s="179"/>
      <c r="IN284" s="179"/>
      <c r="IO284" s="179"/>
      <c r="IP284" s="179"/>
      <c r="IQ284" s="179"/>
      <c r="IR284" s="179"/>
      <c r="IS284" s="179"/>
      <c r="IT284" s="179"/>
      <c r="IU284" s="179"/>
      <c r="IV284" s="179"/>
    </row>
    <row r="285" spans="1:256">
      <c r="A285" s="177"/>
      <c r="HQ285" s="179"/>
      <c r="HR285" s="179"/>
      <c r="HS285" s="179"/>
      <c r="HT285" s="179"/>
      <c r="HU285" s="179"/>
      <c r="HV285" s="179"/>
      <c r="HW285" s="179"/>
      <c r="HX285" s="179"/>
      <c r="HY285" s="179"/>
      <c r="HZ285" s="179"/>
      <c r="IA285" s="179"/>
      <c r="IB285" s="179"/>
      <c r="IC285" s="179"/>
      <c r="ID285" s="179"/>
      <c r="IE285" s="179"/>
      <c r="IF285" s="179"/>
      <c r="IG285" s="179"/>
      <c r="IH285" s="179"/>
      <c r="II285" s="179"/>
      <c r="IJ285" s="179"/>
      <c r="IK285" s="179"/>
      <c r="IL285" s="179"/>
      <c r="IM285" s="179"/>
      <c r="IN285" s="179"/>
      <c r="IO285" s="179"/>
      <c r="IP285" s="179"/>
      <c r="IQ285" s="179"/>
      <c r="IR285" s="179"/>
      <c r="IS285" s="179"/>
      <c r="IT285" s="179"/>
      <c r="IU285" s="179"/>
      <c r="IV285" s="179"/>
    </row>
    <row r="286" spans="1:256">
      <c r="A286" s="177"/>
      <c r="HQ286" s="179"/>
      <c r="HR286" s="179"/>
      <c r="HS286" s="179"/>
      <c r="HT286" s="179"/>
      <c r="HU286" s="179"/>
      <c r="HV286" s="179"/>
      <c r="HW286" s="179"/>
      <c r="HX286" s="179"/>
      <c r="HY286" s="179"/>
      <c r="HZ286" s="179"/>
      <c r="IA286" s="179"/>
      <c r="IB286" s="179"/>
      <c r="IC286" s="179"/>
      <c r="ID286" s="179"/>
      <c r="IE286" s="179"/>
      <c r="IF286" s="179"/>
      <c r="IG286" s="179"/>
      <c r="IH286" s="179"/>
      <c r="II286" s="179"/>
      <c r="IJ286" s="179"/>
      <c r="IK286" s="179"/>
      <c r="IL286" s="179"/>
      <c r="IM286" s="179"/>
      <c r="IN286" s="179"/>
      <c r="IO286" s="179"/>
      <c r="IP286" s="179"/>
      <c r="IQ286" s="179"/>
      <c r="IR286" s="179"/>
      <c r="IS286" s="179"/>
      <c r="IT286" s="179"/>
      <c r="IU286" s="179"/>
      <c r="IV286" s="179"/>
    </row>
    <row r="287" spans="1:256">
      <c r="A287" s="177"/>
      <c r="HQ287" s="179"/>
      <c r="HR287" s="179"/>
      <c r="HS287" s="179"/>
      <c r="HT287" s="179"/>
      <c r="HU287" s="179"/>
      <c r="HV287" s="179"/>
      <c r="HW287" s="179"/>
      <c r="HX287" s="179"/>
      <c r="HY287" s="179"/>
      <c r="HZ287" s="179"/>
      <c r="IA287" s="179"/>
      <c r="IB287" s="179"/>
      <c r="IC287" s="179"/>
      <c r="ID287" s="179"/>
      <c r="IE287" s="179"/>
      <c r="IF287" s="179"/>
      <c r="IG287" s="179"/>
      <c r="IH287" s="179"/>
      <c r="II287" s="179"/>
      <c r="IJ287" s="179"/>
      <c r="IK287" s="179"/>
      <c r="IL287" s="179"/>
      <c r="IM287" s="179"/>
      <c r="IN287" s="179"/>
      <c r="IO287" s="179"/>
      <c r="IP287" s="179"/>
      <c r="IQ287" s="179"/>
      <c r="IR287" s="179"/>
      <c r="IS287" s="179"/>
      <c r="IT287" s="179"/>
      <c r="IU287" s="179"/>
      <c r="IV287" s="179"/>
    </row>
    <row r="288" spans="1:256">
      <c r="A288" s="177"/>
      <c r="HQ288" s="179"/>
      <c r="HR288" s="179"/>
      <c r="HS288" s="179"/>
      <c r="HT288" s="179"/>
      <c r="HU288" s="179"/>
      <c r="HV288" s="179"/>
      <c r="HW288" s="179"/>
      <c r="HX288" s="179"/>
      <c r="HY288" s="179"/>
      <c r="HZ288" s="179"/>
      <c r="IA288" s="179"/>
      <c r="IB288" s="179"/>
      <c r="IC288" s="179"/>
      <c r="ID288" s="179"/>
      <c r="IE288" s="179"/>
      <c r="IF288" s="179"/>
      <c r="IG288" s="179"/>
      <c r="IH288" s="179"/>
      <c r="II288" s="179"/>
      <c r="IJ288" s="179"/>
      <c r="IK288" s="179"/>
      <c r="IL288" s="179"/>
      <c r="IM288" s="179"/>
      <c r="IN288" s="179"/>
      <c r="IO288" s="179"/>
      <c r="IP288" s="179"/>
      <c r="IQ288" s="179"/>
      <c r="IR288" s="179"/>
      <c r="IS288" s="179"/>
      <c r="IT288" s="179"/>
      <c r="IU288" s="179"/>
      <c r="IV288" s="179"/>
    </row>
    <row r="289" spans="1:256">
      <c r="A289" s="177"/>
      <c r="HQ289" s="179"/>
      <c r="HR289" s="179"/>
      <c r="HS289" s="179"/>
      <c r="HT289" s="179"/>
      <c r="HU289" s="179"/>
      <c r="HV289" s="179"/>
      <c r="HW289" s="179"/>
      <c r="HX289" s="179"/>
      <c r="HY289" s="179"/>
      <c r="HZ289" s="179"/>
      <c r="IA289" s="179"/>
      <c r="IB289" s="179"/>
      <c r="IC289" s="179"/>
      <c r="ID289" s="179"/>
      <c r="IE289" s="179"/>
      <c r="IF289" s="179"/>
      <c r="IG289" s="179"/>
      <c r="IH289" s="179"/>
      <c r="II289" s="179"/>
      <c r="IJ289" s="179"/>
      <c r="IK289" s="179"/>
      <c r="IL289" s="179"/>
      <c r="IM289" s="179"/>
      <c r="IN289" s="179"/>
      <c r="IO289" s="179"/>
      <c r="IP289" s="179"/>
      <c r="IQ289" s="179"/>
      <c r="IR289" s="179"/>
      <c r="IS289" s="179"/>
      <c r="IT289" s="179"/>
      <c r="IU289" s="179"/>
      <c r="IV289" s="179"/>
    </row>
    <row r="290" spans="1:256">
      <c r="A290" s="177"/>
      <c r="HQ290" s="179"/>
      <c r="HR290" s="179"/>
      <c r="HS290" s="179"/>
      <c r="HT290" s="179"/>
      <c r="HU290" s="179"/>
      <c r="HV290" s="179"/>
      <c r="HW290" s="179"/>
      <c r="HX290" s="179"/>
      <c r="HY290" s="179"/>
      <c r="HZ290" s="179"/>
      <c r="IA290" s="179"/>
      <c r="IB290" s="179"/>
      <c r="IC290" s="179"/>
      <c r="ID290" s="179"/>
      <c r="IE290" s="179"/>
      <c r="IF290" s="179"/>
      <c r="IG290" s="179"/>
      <c r="IH290" s="179"/>
      <c r="II290" s="179"/>
      <c r="IJ290" s="179"/>
      <c r="IK290" s="179"/>
      <c r="IL290" s="179"/>
      <c r="IM290" s="179"/>
      <c r="IN290" s="179"/>
      <c r="IO290" s="179"/>
      <c r="IP290" s="179"/>
      <c r="IQ290" s="179"/>
      <c r="IR290" s="179"/>
      <c r="IS290" s="179"/>
      <c r="IT290" s="179"/>
      <c r="IU290" s="179"/>
      <c r="IV290" s="179"/>
    </row>
    <row r="291" spans="1:256">
      <c r="A291" s="177"/>
      <c r="HQ291" s="179"/>
      <c r="HR291" s="179"/>
      <c r="HS291" s="179"/>
      <c r="HT291" s="179"/>
      <c r="HU291" s="179"/>
      <c r="HV291" s="179"/>
      <c r="HW291" s="179"/>
      <c r="HX291" s="179"/>
      <c r="HY291" s="179"/>
      <c r="HZ291" s="179"/>
      <c r="IA291" s="179"/>
      <c r="IB291" s="179"/>
      <c r="IC291" s="179"/>
      <c r="ID291" s="179"/>
      <c r="IE291" s="179"/>
      <c r="IF291" s="179"/>
      <c r="IG291" s="179"/>
      <c r="IH291" s="179"/>
      <c r="II291" s="179"/>
      <c r="IJ291" s="179"/>
      <c r="IK291" s="179"/>
      <c r="IL291" s="179"/>
      <c r="IM291" s="179"/>
      <c r="IN291" s="179"/>
      <c r="IO291" s="179"/>
      <c r="IP291" s="179"/>
      <c r="IQ291" s="179"/>
      <c r="IR291" s="179"/>
      <c r="IS291" s="179"/>
      <c r="IT291" s="179"/>
      <c r="IU291" s="179"/>
      <c r="IV291" s="179"/>
    </row>
    <row r="292" spans="1:256">
      <c r="A292" s="177"/>
      <c r="HQ292" s="179"/>
      <c r="HR292" s="179"/>
      <c r="HS292" s="179"/>
      <c r="HT292" s="179"/>
      <c r="HU292" s="179"/>
      <c r="HV292" s="179"/>
      <c r="HW292" s="179"/>
      <c r="HX292" s="179"/>
      <c r="HY292" s="179"/>
      <c r="HZ292" s="179"/>
      <c r="IA292" s="179"/>
      <c r="IB292" s="179"/>
      <c r="IC292" s="179"/>
      <c r="ID292" s="179"/>
      <c r="IE292" s="179"/>
      <c r="IF292" s="179"/>
      <c r="IG292" s="179"/>
      <c r="IH292" s="179"/>
      <c r="II292" s="179"/>
      <c r="IJ292" s="179"/>
      <c r="IK292" s="179"/>
      <c r="IL292" s="179"/>
      <c r="IM292" s="179"/>
      <c r="IN292" s="179"/>
      <c r="IO292" s="179"/>
      <c r="IP292" s="179"/>
      <c r="IQ292" s="179"/>
      <c r="IR292" s="179"/>
      <c r="IS292" s="179"/>
      <c r="IT292" s="179"/>
      <c r="IU292" s="179"/>
      <c r="IV292" s="179"/>
    </row>
    <row r="293" spans="1:256">
      <c r="A293" s="177"/>
      <c r="HQ293" s="179"/>
      <c r="HR293" s="179"/>
      <c r="HS293" s="179"/>
      <c r="HT293" s="179"/>
      <c r="HU293" s="179"/>
      <c r="HV293" s="179"/>
      <c r="HW293" s="179"/>
      <c r="HX293" s="179"/>
      <c r="HY293" s="179"/>
      <c r="HZ293" s="179"/>
      <c r="IA293" s="179"/>
      <c r="IB293" s="179"/>
      <c r="IC293" s="179"/>
      <c r="ID293" s="179"/>
      <c r="IE293" s="179"/>
      <c r="IF293" s="179"/>
      <c r="IG293" s="179"/>
      <c r="IH293" s="179"/>
      <c r="II293" s="179"/>
      <c r="IJ293" s="179"/>
      <c r="IK293" s="179"/>
      <c r="IL293" s="179"/>
      <c r="IM293" s="179"/>
      <c r="IN293" s="179"/>
      <c r="IO293" s="179"/>
      <c r="IP293" s="179"/>
      <c r="IQ293" s="179"/>
      <c r="IR293" s="179"/>
      <c r="IS293" s="179"/>
      <c r="IT293" s="179"/>
      <c r="IU293" s="179"/>
      <c r="IV293" s="179"/>
    </row>
    <row r="294" spans="1:256">
      <c r="A294" s="177"/>
      <c r="HQ294" s="179"/>
      <c r="HR294" s="179"/>
      <c r="HS294" s="179"/>
      <c r="HT294" s="179"/>
      <c r="HU294" s="179"/>
      <c r="HV294" s="179"/>
      <c r="HW294" s="179"/>
      <c r="HX294" s="179"/>
      <c r="HY294" s="179"/>
      <c r="HZ294" s="179"/>
      <c r="IA294" s="179"/>
      <c r="IB294" s="179"/>
      <c r="IC294" s="179"/>
      <c r="ID294" s="179"/>
      <c r="IE294" s="179"/>
      <c r="IF294" s="179"/>
      <c r="IG294" s="179"/>
      <c r="IH294" s="179"/>
      <c r="II294" s="179"/>
      <c r="IJ294" s="179"/>
      <c r="IK294" s="179"/>
      <c r="IL294" s="179"/>
      <c r="IM294" s="179"/>
      <c r="IN294" s="179"/>
      <c r="IO294" s="179"/>
      <c r="IP294" s="179"/>
      <c r="IQ294" s="179"/>
      <c r="IR294" s="179"/>
      <c r="IS294" s="179"/>
      <c r="IT294" s="179"/>
      <c r="IU294" s="179"/>
      <c r="IV294" s="179"/>
    </row>
    <row r="295" spans="1:256">
      <c r="A295" s="177"/>
      <c r="HQ295" s="179"/>
      <c r="HR295" s="179"/>
      <c r="HS295" s="179"/>
      <c r="HT295" s="179"/>
      <c r="HU295" s="179"/>
      <c r="HV295" s="179"/>
      <c r="HW295" s="179"/>
      <c r="HX295" s="179"/>
      <c r="HY295" s="179"/>
      <c r="HZ295" s="179"/>
      <c r="IA295" s="179"/>
      <c r="IB295" s="179"/>
      <c r="IC295" s="179"/>
      <c r="ID295" s="179"/>
      <c r="IE295" s="179"/>
      <c r="IF295" s="179"/>
      <c r="IG295" s="179"/>
      <c r="IH295" s="179"/>
      <c r="II295" s="179"/>
      <c r="IJ295" s="179"/>
      <c r="IK295" s="179"/>
      <c r="IL295" s="179"/>
      <c r="IM295" s="179"/>
      <c r="IN295" s="179"/>
      <c r="IO295" s="179"/>
      <c r="IP295" s="179"/>
      <c r="IQ295" s="179"/>
      <c r="IR295" s="179"/>
      <c r="IS295" s="179"/>
      <c r="IT295" s="179"/>
      <c r="IU295" s="179"/>
      <c r="IV295" s="179"/>
    </row>
    <row r="296" spans="1:256">
      <c r="A296" s="177"/>
      <c r="HQ296" s="179"/>
      <c r="HR296" s="179"/>
      <c r="HS296" s="179"/>
      <c r="HT296" s="179"/>
      <c r="HU296" s="179"/>
      <c r="HV296" s="179"/>
      <c r="HW296" s="179"/>
      <c r="HX296" s="179"/>
      <c r="HY296" s="179"/>
      <c r="HZ296" s="179"/>
      <c r="IA296" s="179"/>
      <c r="IB296" s="179"/>
      <c r="IC296" s="179"/>
      <c r="ID296" s="179"/>
      <c r="IE296" s="179"/>
      <c r="IF296" s="179"/>
      <c r="IG296" s="179"/>
      <c r="IH296" s="179"/>
      <c r="II296" s="179"/>
      <c r="IJ296" s="179"/>
      <c r="IK296" s="179"/>
      <c r="IL296" s="179"/>
      <c r="IM296" s="179"/>
      <c r="IN296" s="179"/>
      <c r="IO296" s="179"/>
      <c r="IP296" s="179"/>
      <c r="IQ296" s="179"/>
      <c r="IR296" s="179"/>
      <c r="IS296" s="179"/>
      <c r="IT296" s="179"/>
      <c r="IU296" s="179"/>
      <c r="IV296" s="179"/>
    </row>
    <row r="297" spans="1:256">
      <c r="A297" s="177"/>
      <c r="HQ297" s="179"/>
      <c r="HR297" s="179"/>
      <c r="HS297" s="179"/>
      <c r="HT297" s="179"/>
      <c r="HU297" s="179"/>
      <c r="HV297" s="179"/>
      <c r="HW297" s="179"/>
      <c r="HX297" s="179"/>
      <c r="HY297" s="179"/>
      <c r="HZ297" s="179"/>
      <c r="IA297" s="179"/>
      <c r="IB297" s="179"/>
      <c r="IC297" s="179"/>
      <c r="ID297" s="179"/>
      <c r="IE297" s="179"/>
      <c r="IF297" s="179"/>
      <c r="IG297" s="179"/>
      <c r="IH297" s="179"/>
      <c r="II297" s="179"/>
      <c r="IJ297" s="179"/>
      <c r="IK297" s="179"/>
      <c r="IL297" s="179"/>
      <c r="IM297" s="179"/>
      <c r="IN297" s="179"/>
      <c r="IO297" s="179"/>
      <c r="IP297" s="179"/>
      <c r="IQ297" s="179"/>
      <c r="IR297" s="179"/>
      <c r="IS297" s="179"/>
      <c r="IT297" s="179"/>
      <c r="IU297" s="179"/>
      <c r="IV297" s="179"/>
    </row>
    <row r="298" spans="1:256">
      <c r="A298" s="177"/>
      <c r="HQ298" s="179"/>
      <c r="HR298" s="179"/>
      <c r="HS298" s="179"/>
      <c r="HT298" s="179"/>
      <c r="HU298" s="179"/>
      <c r="HV298" s="179"/>
      <c r="HW298" s="179"/>
      <c r="HX298" s="179"/>
      <c r="HY298" s="179"/>
      <c r="HZ298" s="179"/>
      <c r="IA298" s="179"/>
      <c r="IB298" s="179"/>
      <c r="IC298" s="179"/>
      <c r="ID298" s="179"/>
      <c r="IE298" s="179"/>
      <c r="IF298" s="179"/>
      <c r="IG298" s="179"/>
      <c r="IH298" s="179"/>
      <c r="II298" s="179"/>
      <c r="IJ298" s="179"/>
      <c r="IK298" s="179"/>
      <c r="IL298" s="179"/>
      <c r="IM298" s="179"/>
      <c r="IN298" s="179"/>
      <c r="IO298" s="179"/>
      <c r="IP298" s="179"/>
      <c r="IQ298" s="179"/>
      <c r="IR298" s="179"/>
      <c r="IS298" s="179"/>
      <c r="IT298" s="179"/>
      <c r="IU298" s="179"/>
      <c r="IV298" s="179"/>
    </row>
    <row r="299" spans="1:256">
      <c r="A299" s="177"/>
      <c r="HQ299" s="179"/>
      <c r="HR299" s="179"/>
      <c r="HS299" s="179"/>
      <c r="HT299" s="179"/>
      <c r="HU299" s="179"/>
      <c r="HV299" s="179"/>
      <c r="HW299" s="179"/>
      <c r="HX299" s="179"/>
      <c r="HY299" s="179"/>
      <c r="HZ299" s="179"/>
      <c r="IA299" s="179"/>
      <c r="IB299" s="179"/>
      <c r="IC299" s="179"/>
      <c r="ID299" s="179"/>
      <c r="IE299" s="179"/>
      <c r="IF299" s="179"/>
      <c r="IG299" s="179"/>
      <c r="IH299" s="179"/>
      <c r="II299" s="179"/>
      <c r="IJ299" s="179"/>
      <c r="IK299" s="179"/>
      <c r="IL299" s="179"/>
      <c r="IM299" s="179"/>
      <c r="IN299" s="179"/>
      <c r="IO299" s="179"/>
      <c r="IP299" s="179"/>
      <c r="IQ299" s="179"/>
      <c r="IR299" s="179"/>
      <c r="IS299" s="179"/>
      <c r="IT299" s="179"/>
      <c r="IU299" s="179"/>
      <c r="IV299" s="179"/>
    </row>
    <row r="300" spans="1:256">
      <c r="A300" s="177"/>
      <c r="HQ300" s="179"/>
      <c r="HR300" s="179"/>
      <c r="HS300" s="179"/>
      <c r="HT300" s="179"/>
      <c r="HU300" s="179"/>
      <c r="HV300" s="179"/>
      <c r="HW300" s="179"/>
      <c r="HX300" s="179"/>
      <c r="HY300" s="179"/>
      <c r="HZ300" s="179"/>
      <c r="IA300" s="179"/>
      <c r="IB300" s="179"/>
      <c r="IC300" s="179"/>
      <c r="ID300" s="179"/>
      <c r="IE300" s="179"/>
      <c r="IF300" s="179"/>
      <c r="IG300" s="179"/>
      <c r="IH300" s="179"/>
      <c r="II300" s="179"/>
      <c r="IJ300" s="179"/>
      <c r="IK300" s="179"/>
      <c r="IL300" s="179"/>
      <c r="IM300" s="179"/>
      <c r="IN300" s="179"/>
      <c r="IO300" s="179"/>
      <c r="IP300" s="179"/>
      <c r="IQ300" s="179"/>
      <c r="IR300" s="179"/>
      <c r="IS300" s="179"/>
      <c r="IT300" s="179"/>
      <c r="IU300" s="179"/>
      <c r="IV300" s="179"/>
    </row>
    <row r="301" spans="1:256">
      <c r="A301" s="177"/>
      <c r="HQ301" s="179"/>
      <c r="HR301" s="179"/>
      <c r="HS301" s="179"/>
      <c r="HT301" s="179"/>
      <c r="HU301" s="179"/>
      <c r="HV301" s="179"/>
      <c r="HW301" s="179"/>
      <c r="HX301" s="179"/>
      <c r="HY301" s="179"/>
      <c r="HZ301" s="179"/>
      <c r="IA301" s="179"/>
      <c r="IB301" s="179"/>
      <c r="IC301" s="179"/>
      <c r="ID301" s="179"/>
      <c r="IE301" s="179"/>
      <c r="IF301" s="179"/>
      <c r="IG301" s="179"/>
      <c r="IH301" s="179"/>
      <c r="II301" s="179"/>
      <c r="IJ301" s="179"/>
      <c r="IK301" s="179"/>
      <c r="IL301" s="179"/>
      <c r="IM301" s="179"/>
      <c r="IN301" s="179"/>
      <c r="IO301" s="179"/>
      <c r="IP301" s="179"/>
      <c r="IQ301" s="179"/>
      <c r="IR301" s="179"/>
      <c r="IS301" s="179"/>
      <c r="IT301" s="179"/>
      <c r="IU301" s="179"/>
      <c r="IV301" s="179"/>
    </row>
    <row r="302" spans="1:256">
      <c r="A302" s="177"/>
      <c r="HQ302" s="179"/>
      <c r="HR302" s="179"/>
      <c r="HS302" s="179"/>
      <c r="HT302" s="179"/>
      <c r="HU302" s="179"/>
      <c r="HV302" s="179"/>
      <c r="HW302" s="179"/>
      <c r="HX302" s="179"/>
      <c r="HY302" s="179"/>
      <c r="HZ302" s="179"/>
      <c r="IA302" s="179"/>
      <c r="IB302" s="179"/>
      <c r="IC302" s="179"/>
      <c r="ID302" s="179"/>
      <c r="IE302" s="179"/>
      <c r="IF302" s="179"/>
      <c r="IG302" s="179"/>
      <c r="IH302" s="179"/>
      <c r="II302" s="179"/>
      <c r="IJ302" s="179"/>
      <c r="IK302" s="179"/>
      <c r="IL302" s="179"/>
      <c r="IM302" s="179"/>
      <c r="IN302" s="179"/>
      <c r="IO302" s="179"/>
      <c r="IP302" s="179"/>
      <c r="IQ302" s="179"/>
      <c r="IR302" s="179"/>
      <c r="IS302" s="179"/>
      <c r="IT302" s="179"/>
      <c r="IU302" s="179"/>
      <c r="IV302" s="179"/>
    </row>
    <row r="303" spans="1:256">
      <c r="A303" s="177"/>
      <c r="HQ303" s="179"/>
      <c r="HR303" s="179"/>
      <c r="HS303" s="179"/>
      <c r="HT303" s="179"/>
      <c r="HU303" s="179"/>
      <c r="HV303" s="179"/>
      <c r="HW303" s="179"/>
      <c r="HX303" s="179"/>
      <c r="HY303" s="179"/>
      <c r="HZ303" s="179"/>
      <c r="IA303" s="179"/>
      <c r="IB303" s="179"/>
      <c r="IC303" s="179"/>
      <c r="ID303" s="179"/>
      <c r="IE303" s="179"/>
      <c r="IF303" s="179"/>
      <c r="IG303" s="179"/>
      <c r="IH303" s="179"/>
      <c r="II303" s="179"/>
      <c r="IJ303" s="179"/>
      <c r="IK303" s="179"/>
      <c r="IL303" s="179"/>
      <c r="IM303" s="179"/>
      <c r="IN303" s="179"/>
      <c r="IO303" s="179"/>
      <c r="IP303" s="179"/>
      <c r="IQ303" s="179"/>
      <c r="IR303" s="179"/>
      <c r="IS303" s="179"/>
      <c r="IT303" s="179"/>
      <c r="IU303" s="179"/>
      <c r="IV303" s="179"/>
    </row>
    <row r="304" spans="1:256">
      <c r="A304" s="177"/>
      <c r="HQ304" s="179"/>
      <c r="HR304" s="179"/>
      <c r="HS304" s="179"/>
      <c r="HT304" s="179"/>
      <c r="HU304" s="179"/>
      <c r="HV304" s="179"/>
      <c r="HW304" s="179"/>
      <c r="HX304" s="179"/>
      <c r="HY304" s="179"/>
      <c r="HZ304" s="179"/>
      <c r="IA304" s="179"/>
      <c r="IB304" s="179"/>
      <c r="IC304" s="179"/>
      <c r="ID304" s="179"/>
      <c r="IE304" s="179"/>
      <c r="IF304" s="179"/>
      <c r="IG304" s="179"/>
      <c r="IH304" s="179"/>
      <c r="II304" s="179"/>
      <c r="IJ304" s="179"/>
      <c r="IK304" s="179"/>
      <c r="IL304" s="179"/>
      <c r="IM304" s="179"/>
      <c r="IN304" s="179"/>
      <c r="IO304" s="179"/>
      <c r="IP304" s="179"/>
      <c r="IQ304" s="179"/>
      <c r="IR304" s="179"/>
      <c r="IS304" s="179"/>
      <c r="IT304" s="179"/>
      <c r="IU304" s="179"/>
      <c r="IV304" s="179"/>
    </row>
    <row r="305" spans="1:256">
      <c r="A305" s="177"/>
      <c r="HQ305" s="179"/>
      <c r="HR305" s="179"/>
      <c r="HS305" s="179"/>
      <c r="HT305" s="179"/>
      <c r="HU305" s="179"/>
      <c r="HV305" s="179"/>
      <c r="HW305" s="179"/>
      <c r="HX305" s="179"/>
      <c r="HY305" s="179"/>
      <c r="HZ305" s="179"/>
      <c r="IA305" s="179"/>
      <c r="IB305" s="179"/>
      <c r="IC305" s="179"/>
      <c r="ID305" s="179"/>
      <c r="IE305" s="179"/>
      <c r="IF305" s="179"/>
      <c r="IG305" s="179"/>
      <c r="IH305" s="179"/>
      <c r="II305" s="179"/>
      <c r="IJ305" s="179"/>
      <c r="IK305" s="179"/>
      <c r="IL305" s="179"/>
      <c r="IM305" s="179"/>
      <c r="IN305" s="179"/>
      <c r="IO305" s="179"/>
      <c r="IP305" s="179"/>
      <c r="IQ305" s="179"/>
      <c r="IR305" s="179"/>
      <c r="IS305" s="179"/>
      <c r="IT305" s="179"/>
      <c r="IU305" s="179"/>
      <c r="IV305" s="179"/>
    </row>
    <row r="306" spans="1:256">
      <c r="A306" s="177"/>
      <c r="HQ306" s="179"/>
      <c r="HR306" s="179"/>
      <c r="HS306" s="179"/>
      <c r="HT306" s="179"/>
      <c r="HU306" s="179"/>
      <c r="HV306" s="179"/>
      <c r="HW306" s="179"/>
      <c r="HX306" s="179"/>
      <c r="HY306" s="179"/>
      <c r="HZ306" s="179"/>
      <c r="IA306" s="179"/>
      <c r="IB306" s="179"/>
      <c r="IC306" s="179"/>
      <c r="ID306" s="179"/>
      <c r="IE306" s="179"/>
      <c r="IF306" s="179"/>
      <c r="IG306" s="179"/>
      <c r="IH306" s="179"/>
      <c r="II306" s="179"/>
      <c r="IJ306" s="179"/>
      <c r="IK306" s="179"/>
      <c r="IL306" s="179"/>
      <c r="IM306" s="179"/>
      <c r="IN306" s="179"/>
      <c r="IO306" s="179"/>
      <c r="IP306" s="179"/>
      <c r="IQ306" s="179"/>
      <c r="IR306" s="179"/>
      <c r="IS306" s="179"/>
      <c r="IT306" s="179"/>
      <c r="IU306" s="179"/>
      <c r="IV306" s="179"/>
    </row>
    <row r="307" spans="1:256">
      <c r="A307" s="177"/>
      <c r="HQ307" s="179"/>
      <c r="HR307" s="179"/>
      <c r="HS307" s="179"/>
      <c r="HT307" s="179"/>
      <c r="HU307" s="179"/>
      <c r="HV307" s="179"/>
      <c r="HW307" s="179"/>
      <c r="HX307" s="179"/>
      <c r="HY307" s="179"/>
      <c r="HZ307" s="179"/>
      <c r="IA307" s="179"/>
      <c r="IB307" s="179"/>
      <c r="IC307" s="179"/>
      <c r="ID307" s="179"/>
      <c r="IE307" s="179"/>
      <c r="IF307" s="179"/>
      <c r="IG307" s="179"/>
      <c r="IH307" s="179"/>
      <c r="II307" s="179"/>
      <c r="IJ307" s="179"/>
      <c r="IK307" s="179"/>
      <c r="IL307" s="179"/>
      <c r="IM307" s="179"/>
      <c r="IN307" s="179"/>
      <c r="IO307" s="179"/>
      <c r="IP307" s="179"/>
      <c r="IQ307" s="179"/>
      <c r="IR307" s="179"/>
      <c r="IS307" s="179"/>
      <c r="IT307" s="179"/>
      <c r="IU307" s="179"/>
      <c r="IV307" s="179"/>
    </row>
    <row r="308" spans="1:256">
      <c r="A308" s="177"/>
      <c r="HQ308" s="179"/>
      <c r="HR308" s="179"/>
      <c r="HS308" s="179"/>
      <c r="HT308" s="179"/>
      <c r="HU308" s="179"/>
      <c r="HV308" s="179"/>
      <c r="HW308" s="179"/>
      <c r="HX308" s="179"/>
      <c r="HY308" s="179"/>
      <c r="HZ308" s="179"/>
      <c r="IA308" s="179"/>
      <c r="IB308" s="179"/>
      <c r="IC308" s="179"/>
      <c r="ID308" s="179"/>
      <c r="IE308" s="179"/>
      <c r="IF308" s="179"/>
      <c r="IG308" s="179"/>
      <c r="IH308" s="179"/>
      <c r="II308" s="179"/>
      <c r="IJ308" s="179"/>
      <c r="IK308" s="179"/>
      <c r="IL308" s="179"/>
      <c r="IM308" s="179"/>
      <c r="IN308" s="179"/>
      <c r="IO308" s="179"/>
      <c r="IP308" s="179"/>
      <c r="IQ308" s="179"/>
      <c r="IR308" s="179"/>
      <c r="IS308" s="179"/>
      <c r="IT308" s="179"/>
      <c r="IU308" s="179"/>
      <c r="IV308" s="179"/>
    </row>
    <row r="309" spans="1:256">
      <c r="A309" s="177"/>
      <c r="HQ309" s="179"/>
      <c r="HR309" s="179"/>
      <c r="HS309" s="179"/>
      <c r="HT309" s="179"/>
      <c r="HU309" s="179"/>
      <c r="HV309" s="179"/>
      <c r="HW309" s="179"/>
      <c r="HX309" s="179"/>
      <c r="HY309" s="179"/>
      <c r="HZ309" s="179"/>
      <c r="IA309" s="179"/>
      <c r="IB309" s="179"/>
      <c r="IC309" s="179"/>
      <c r="ID309" s="179"/>
      <c r="IE309" s="179"/>
      <c r="IF309" s="179"/>
      <c r="IG309" s="179"/>
      <c r="IH309" s="179"/>
      <c r="II309" s="179"/>
      <c r="IJ309" s="179"/>
      <c r="IK309" s="179"/>
      <c r="IL309" s="179"/>
      <c r="IM309" s="179"/>
      <c r="IN309" s="179"/>
      <c r="IO309" s="179"/>
      <c r="IP309" s="179"/>
      <c r="IQ309" s="179"/>
      <c r="IR309" s="179"/>
      <c r="IS309" s="179"/>
      <c r="IT309" s="179"/>
      <c r="IU309" s="179"/>
      <c r="IV309" s="179"/>
    </row>
    <row r="310" spans="1:256">
      <c r="A310" s="177"/>
      <c r="HQ310" s="179"/>
      <c r="HR310" s="179"/>
      <c r="HS310" s="179"/>
      <c r="HT310" s="179"/>
      <c r="HU310" s="179"/>
      <c r="HV310" s="179"/>
      <c r="HW310" s="179"/>
      <c r="HX310" s="179"/>
      <c r="HY310" s="179"/>
      <c r="HZ310" s="179"/>
      <c r="IA310" s="179"/>
      <c r="IB310" s="179"/>
      <c r="IC310" s="179"/>
      <c r="ID310" s="179"/>
      <c r="IE310" s="179"/>
      <c r="IF310" s="179"/>
      <c r="IG310" s="179"/>
      <c r="IH310" s="179"/>
      <c r="II310" s="179"/>
      <c r="IJ310" s="179"/>
      <c r="IK310" s="179"/>
      <c r="IL310" s="179"/>
      <c r="IM310" s="179"/>
      <c r="IN310" s="179"/>
      <c r="IO310" s="179"/>
      <c r="IP310" s="179"/>
      <c r="IQ310" s="179"/>
      <c r="IR310" s="179"/>
      <c r="IS310" s="179"/>
      <c r="IT310" s="179"/>
      <c r="IU310" s="179"/>
      <c r="IV310" s="179"/>
    </row>
    <row r="311" spans="1:256">
      <c r="A311" s="177"/>
      <c r="HQ311" s="179"/>
      <c r="HR311" s="179"/>
      <c r="HS311" s="179"/>
      <c r="HT311" s="179"/>
      <c r="HU311" s="179"/>
      <c r="HV311" s="179"/>
      <c r="HW311" s="179"/>
      <c r="HX311" s="179"/>
      <c r="HY311" s="179"/>
      <c r="HZ311" s="179"/>
      <c r="IA311" s="179"/>
      <c r="IB311" s="179"/>
      <c r="IC311" s="179"/>
      <c r="ID311" s="179"/>
      <c r="IE311" s="179"/>
      <c r="IF311" s="179"/>
      <c r="IG311" s="179"/>
      <c r="IH311" s="179"/>
      <c r="II311" s="179"/>
      <c r="IJ311" s="179"/>
      <c r="IK311" s="179"/>
      <c r="IL311" s="179"/>
      <c r="IM311" s="179"/>
      <c r="IN311" s="179"/>
      <c r="IO311" s="179"/>
      <c r="IP311" s="179"/>
      <c r="IQ311" s="179"/>
      <c r="IR311" s="179"/>
      <c r="IS311" s="179"/>
      <c r="IT311" s="179"/>
      <c r="IU311" s="179"/>
      <c r="IV311" s="179"/>
    </row>
    <row r="312" spans="1:256">
      <c r="A312" s="177"/>
      <c r="HQ312" s="179"/>
      <c r="HR312" s="179"/>
      <c r="HS312" s="179"/>
      <c r="HT312" s="179"/>
      <c r="HU312" s="179"/>
      <c r="HV312" s="179"/>
      <c r="HW312" s="179"/>
      <c r="HX312" s="179"/>
      <c r="HY312" s="179"/>
      <c r="HZ312" s="179"/>
      <c r="IA312" s="179"/>
      <c r="IB312" s="179"/>
      <c r="IC312" s="179"/>
      <c r="ID312" s="179"/>
      <c r="IE312" s="179"/>
      <c r="IF312" s="179"/>
      <c r="IG312" s="179"/>
      <c r="IH312" s="179"/>
      <c r="II312" s="179"/>
      <c r="IJ312" s="179"/>
      <c r="IK312" s="179"/>
      <c r="IL312" s="179"/>
      <c r="IM312" s="179"/>
      <c r="IN312" s="179"/>
      <c r="IO312" s="179"/>
      <c r="IP312" s="179"/>
      <c r="IQ312" s="179"/>
      <c r="IR312" s="179"/>
      <c r="IS312" s="179"/>
      <c r="IT312" s="179"/>
      <c r="IU312" s="179"/>
      <c r="IV312" s="179"/>
    </row>
    <row r="313" spans="1:256">
      <c r="A313" s="177"/>
      <c r="HQ313" s="179"/>
      <c r="HR313" s="179"/>
      <c r="HS313" s="179"/>
      <c r="HT313" s="179"/>
      <c r="HU313" s="179"/>
      <c r="HV313" s="179"/>
      <c r="HW313" s="179"/>
      <c r="HX313" s="179"/>
      <c r="HY313" s="179"/>
      <c r="HZ313" s="179"/>
      <c r="IA313" s="179"/>
      <c r="IB313" s="179"/>
      <c r="IC313" s="179"/>
      <c r="ID313" s="179"/>
      <c r="IE313" s="179"/>
      <c r="IF313" s="179"/>
      <c r="IG313" s="179"/>
      <c r="IH313" s="179"/>
      <c r="II313" s="179"/>
      <c r="IJ313" s="179"/>
      <c r="IK313" s="179"/>
      <c r="IL313" s="179"/>
      <c r="IM313" s="179"/>
      <c r="IN313" s="179"/>
      <c r="IO313" s="179"/>
      <c r="IP313" s="179"/>
      <c r="IQ313" s="179"/>
      <c r="IR313" s="179"/>
      <c r="IS313" s="179"/>
      <c r="IT313" s="179"/>
      <c r="IU313" s="179"/>
      <c r="IV313" s="179"/>
    </row>
    <row r="314" spans="1:256">
      <c r="A314" s="177"/>
      <c r="HQ314" s="179"/>
      <c r="HR314" s="179"/>
      <c r="HS314" s="179"/>
      <c r="HT314" s="179"/>
      <c r="HU314" s="179"/>
      <c r="HV314" s="179"/>
      <c r="HW314" s="179"/>
      <c r="HX314" s="179"/>
      <c r="HY314" s="179"/>
      <c r="HZ314" s="179"/>
      <c r="IA314" s="179"/>
      <c r="IB314" s="179"/>
      <c r="IC314" s="179"/>
      <c r="ID314" s="179"/>
      <c r="IE314" s="179"/>
      <c r="IF314" s="179"/>
      <c r="IG314" s="179"/>
      <c r="IH314" s="179"/>
      <c r="II314" s="179"/>
      <c r="IJ314" s="179"/>
      <c r="IK314" s="179"/>
      <c r="IL314" s="179"/>
      <c r="IM314" s="179"/>
      <c r="IN314" s="179"/>
      <c r="IO314" s="179"/>
      <c r="IP314" s="179"/>
      <c r="IQ314" s="179"/>
      <c r="IR314" s="179"/>
      <c r="IS314" s="179"/>
      <c r="IT314" s="179"/>
      <c r="IU314" s="179"/>
      <c r="IV314" s="179"/>
    </row>
    <row r="315" spans="1:256">
      <c r="A315" s="177"/>
      <c r="HQ315" s="179"/>
      <c r="HR315" s="179"/>
      <c r="HS315" s="179"/>
      <c r="HT315" s="179"/>
      <c r="HU315" s="179"/>
      <c r="HV315" s="179"/>
      <c r="HW315" s="179"/>
      <c r="HX315" s="179"/>
      <c r="HY315" s="179"/>
      <c r="HZ315" s="179"/>
      <c r="IA315" s="179"/>
      <c r="IB315" s="179"/>
      <c r="IC315" s="179"/>
      <c r="ID315" s="179"/>
      <c r="IE315" s="179"/>
      <c r="IF315" s="179"/>
      <c r="IG315" s="179"/>
      <c r="IH315" s="179"/>
      <c r="II315" s="179"/>
      <c r="IJ315" s="179"/>
      <c r="IK315" s="179"/>
      <c r="IL315" s="179"/>
      <c r="IM315" s="179"/>
      <c r="IN315" s="179"/>
      <c r="IO315" s="179"/>
      <c r="IP315" s="179"/>
      <c r="IQ315" s="179"/>
      <c r="IR315" s="179"/>
      <c r="IS315" s="179"/>
      <c r="IT315" s="179"/>
      <c r="IU315" s="179"/>
      <c r="IV315" s="179"/>
    </row>
    <row r="316" spans="1:256">
      <c r="A316" s="177"/>
      <c r="HQ316" s="179"/>
      <c r="HR316" s="179"/>
      <c r="HS316" s="179"/>
      <c r="HT316" s="179"/>
      <c r="HU316" s="179"/>
      <c r="HV316" s="179"/>
      <c r="HW316" s="179"/>
      <c r="HX316" s="179"/>
      <c r="HY316" s="179"/>
      <c r="HZ316" s="179"/>
      <c r="IA316" s="179"/>
      <c r="IB316" s="179"/>
      <c r="IC316" s="179"/>
      <c r="ID316" s="179"/>
      <c r="IE316" s="179"/>
      <c r="IF316" s="179"/>
      <c r="IG316" s="179"/>
      <c r="IH316" s="179"/>
      <c r="II316" s="179"/>
      <c r="IJ316" s="179"/>
      <c r="IK316" s="179"/>
      <c r="IL316" s="179"/>
      <c r="IM316" s="179"/>
      <c r="IN316" s="179"/>
      <c r="IO316" s="179"/>
      <c r="IP316" s="179"/>
      <c r="IQ316" s="179"/>
      <c r="IR316" s="179"/>
      <c r="IS316" s="179"/>
      <c r="IT316" s="179"/>
      <c r="IU316" s="179"/>
      <c r="IV316" s="179"/>
    </row>
    <row r="317" spans="1:256">
      <c r="A317" s="177"/>
      <c r="HQ317" s="179"/>
      <c r="HR317" s="179"/>
      <c r="HS317" s="179"/>
      <c r="HT317" s="179"/>
      <c r="HU317" s="179"/>
      <c r="HV317" s="179"/>
      <c r="HW317" s="179"/>
      <c r="HX317" s="179"/>
      <c r="HY317" s="179"/>
      <c r="HZ317" s="179"/>
      <c r="IA317" s="179"/>
      <c r="IB317" s="179"/>
      <c r="IC317" s="179"/>
      <c r="ID317" s="179"/>
      <c r="IE317" s="179"/>
      <c r="IF317" s="179"/>
      <c r="IG317" s="179"/>
      <c r="IH317" s="179"/>
      <c r="II317" s="179"/>
      <c r="IJ317" s="179"/>
      <c r="IK317" s="179"/>
      <c r="IL317" s="179"/>
      <c r="IM317" s="179"/>
      <c r="IN317" s="179"/>
      <c r="IO317" s="179"/>
      <c r="IP317" s="179"/>
      <c r="IQ317" s="179"/>
      <c r="IR317" s="179"/>
      <c r="IS317" s="179"/>
      <c r="IT317" s="179"/>
      <c r="IU317" s="179"/>
      <c r="IV317" s="179"/>
    </row>
    <row r="318" spans="1:256">
      <c r="A318" s="177"/>
      <c r="HQ318" s="179"/>
      <c r="HR318" s="179"/>
      <c r="HS318" s="179"/>
      <c r="HT318" s="179"/>
      <c r="HU318" s="179"/>
      <c r="HV318" s="179"/>
      <c r="HW318" s="179"/>
      <c r="HX318" s="179"/>
      <c r="HY318" s="179"/>
      <c r="HZ318" s="179"/>
      <c r="IA318" s="179"/>
      <c r="IB318" s="179"/>
      <c r="IC318" s="179"/>
      <c r="ID318" s="179"/>
      <c r="IE318" s="179"/>
      <c r="IF318" s="179"/>
      <c r="IG318" s="179"/>
      <c r="IH318" s="179"/>
      <c r="II318" s="179"/>
      <c r="IJ318" s="179"/>
      <c r="IK318" s="179"/>
      <c r="IL318" s="179"/>
      <c r="IM318" s="179"/>
      <c r="IN318" s="179"/>
      <c r="IO318" s="179"/>
      <c r="IP318" s="179"/>
      <c r="IQ318" s="179"/>
      <c r="IR318" s="179"/>
      <c r="IS318" s="179"/>
      <c r="IT318" s="179"/>
      <c r="IU318" s="179"/>
      <c r="IV318" s="179"/>
    </row>
    <row r="319" spans="1:256">
      <c r="A319" s="177"/>
      <c r="HQ319" s="179"/>
      <c r="HR319" s="179"/>
      <c r="HS319" s="179"/>
      <c r="HT319" s="179"/>
      <c r="HU319" s="179"/>
      <c r="HV319" s="179"/>
      <c r="HW319" s="179"/>
      <c r="HX319" s="179"/>
      <c r="HY319" s="179"/>
      <c r="HZ319" s="179"/>
      <c r="IA319" s="179"/>
      <c r="IB319" s="179"/>
      <c r="IC319" s="179"/>
      <c r="ID319" s="179"/>
      <c r="IE319" s="179"/>
      <c r="IF319" s="179"/>
      <c r="IG319" s="179"/>
      <c r="IH319" s="179"/>
      <c r="II319" s="179"/>
      <c r="IJ319" s="179"/>
      <c r="IK319" s="179"/>
      <c r="IL319" s="179"/>
      <c r="IM319" s="179"/>
      <c r="IN319" s="179"/>
      <c r="IO319" s="179"/>
      <c r="IP319" s="179"/>
      <c r="IQ319" s="179"/>
      <c r="IR319" s="179"/>
      <c r="IS319" s="179"/>
      <c r="IT319" s="179"/>
      <c r="IU319" s="179"/>
      <c r="IV319" s="179"/>
    </row>
    <row r="320" spans="1:256">
      <c r="A320" s="177"/>
      <c r="HQ320" s="179"/>
      <c r="HR320" s="179"/>
      <c r="HS320" s="179"/>
      <c r="HT320" s="179"/>
      <c r="HU320" s="179"/>
      <c r="HV320" s="179"/>
      <c r="HW320" s="179"/>
      <c r="HX320" s="179"/>
      <c r="HY320" s="179"/>
      <c r="HZ320" s="179"/>
      <c r="IA320" s="179"/>
      <c r="IB320" s="179"/>
      <c r="IC320" s="179"/>
      <c r="ID320" s="179"/>
      <c r="IE320" s="179"/>
      <c r="IF320" s="179"/>
      <c r="IG320" s="179"/>
      <c r="IH320" s="179"/>
      <c r="II320" s="179"/>
      <c r="IJ320" s="179"/>
      <c r="IK320" s="179"/>
      <c r="IL320" s="179"/>
      <c r="IM320" s="179"/>
      <c r="IN320" s="179"/>
      <c r="IO320" s="179"/>
      <c r="IP320" s="179"/>
      <c r="IQ320" s="179"/>
      <c r="IR320" s="179"/>
      <c r="IS320" s="179"/>
      <c r="IT320" s="179"/>
      <c r="IU320" s="179"/>
      <c r="IV320" s="179"/>
    </row>
    <row r="321" spans="1:256">
      <c r="A321" s="177"/>
      <c r="HQ321" s="179"/>
      <c r="HR321" s="179"/>
      <c r="HS321" s="179"/>
      <c r="HT321" s="179"/>
      <c r="HU321" s="179"/>
      <c r="HV321" s="179"/>
      <c r="HW321" s="179"/>
      <c r="HX321" s="179"/>
      <c r="HY321" s="179"/>
      <c r="HZ321" s="179"/>
      <c r="IA321" s="179"/>
      <c r="IB321" s="179"/>
      <c r="IC321" s="179"/>
      <c r="ID321" s="179"/>
      <c r="IE321" s="179"/>
      <c r="IF321" s="179"/>
      <c r="IG321" s="179"/>
      <c r="IH321" s="179"/>
      <c r="II321" s="179"/>
      <c r="IJ321" s="179"/>
      <c r="IK321" s="179"/>
      <c r="IL321" s="179"/>
      <c r="IM321" s="179"/>
      <c r="IN321" s="179"/>
      <c r="IO321" s="179"/>
      <c r="IP321" s="179"/>
      <c r="IQ321" s="179"/>
      <c r="IR321" s="179"/>
      <c r="IS321" s="179"/>
      <c r="IT321" s="179"/>
      <c r="IU321" s="179"/>
      <c r="IV321" s="179"/>
    </row>
    <row r="322" spans="1:256">
      <c r="A322" s="177"/>
      <c r="HQ322" s="179"/>
      <c r="HR322" s="179"/>
      <c r="HS322" s="179"/>
      <c r="HT322" s="179"/>
      <c r="HU322" s="179"/>
      <c r="HV322" s="179"/>
      <c r="HW322" s="179"/>
      <c r="HX322" s="179"/>
      <c r="HY322" s="179"/>
      <c r="HZ322" s="179"/>
      <c r="IA322" s="179"/>
      <c r="IB322" s="179"/>
      <c r="IC322" s="179"/>
      <c r="ID322" s="179"/>
      <c r="IE322" s="179"/>
      <c r="IF322" s="179"/>
      <c r="IG322" s="179"/>
      <c r="IH322" s="179"/>
      <c r="II322" s="179"/>
      <c r="IJ322" s="179"/>
      <c r="IK322" s="179"/>
      <c r="IL322" s="179"/>
      <c r="IM322" s="179"/>
      <c r="IN322" s="179"/>
      <c r="IO322" s="179"/>
      <c r="IP322" s="179"/>
      <c r="IQ322" s="179"/>
      <c r="IR322" s="179"/>
      <c r="IS322" s="179"/>
      <c r="IT322" s="179"/>
      <c r="IU322" s="179"/>
      <c r="IV322" s="179"/>
    </row>
    <row r="323" spans="1:256">
      <c r="A323" s="177"/>
      <c r="HQ323" s="179"/>
      <c r="HR323" s="179"/>
      <c r="HS323" s="179"/>
      <c r="HT323" s="179"/>
      <c r="HU323" s="179"/>
      <c r="HV323" s="179"/>
      <c r="HW323" s="179"/>
      <c r="HX323" s="179"/>
      <c r="HY323" s="179"/>
      <c r="HZ323" s="179"/>
      <c r="IA323" s="179"/>
      <c r="IB323" s="179"/>
      <c r="IC323" s="179"/>
      <c r="ID323" s="179"/>
      <c r="IE323" s="179"/>
      <c r="IF323" s="179"/>
      <c r="IG323" s="179"/>
      <c r="IH323" s="179"/>
      <c r="II323" s="179"/>
      <c r="IJ323" s="179"/>
      <c r="IK323" s="179"/>
      <c r="IL323" s="179"/>
      <c r="IM323" s="179"/>
      <c r="IN323" s="179"/>
      <c r="IO323" s="179"/>
      <c r="IP323" s="179"/>
      <c r="IQ323" s="179"/>
      <c r="IR323" s="179"/>
      <c r="IS323" s="179"/>
      <c r="IT323" s="179"/>
      <c r="IU323" s="179"/>
      <c r="IV323" s="179"/>
    </row>
    <row r="324" spans="1:256">
      <c r="A324" s="177"/>
      <c r="HQ324" s="179"/>
      <c r="HR324" s="179"/>
      <c r="HS324" s="179"/>
      <c r="HT324" s="179"/>
      <c r="HU324" s="179"/>
      <c r="HV324" s="179"/>
      <c r="HW324" s="179"/>
      <c r="HX324" s="179"/>
      <c r="HY324" s="179"/>
      <c r="HZ324" s="179"/>
      <c r="IA324" s="179"/>
      <c r="IB324" s="179"/>
      <c r="IC324" s="179"/>
      <c r="ID324" s="179"/>
      <c r="IE324" s="179"/>
      <c r="IF324" s="179"/>
      <c r="IG324" s="179"/>
      <c r="IH324" s="179"/>
      <c r="II324" s="179"/>
      <c r="IJ324" s="179"/>
      <c r="IK324" s="179"/>
      <c r="IL324" s="179"/>
      <c r="IM324" s="179"/>
      <c r="IN324" s="179"/>
      <c r="IO324" s="179"/>
      <c r="IP324" s="179"/>
      <c r="IQ324" s="179"/>
      <c r="IR324" s="179"/>
      <c r="IS324" s="179"/>
      <c r="IT324" s="179"/>
      <c r="IU324" s="179"/>
      <c r="IV324" s="179"/>
    </row>
    <row r="325" spans="1:256">
      <c r="A325" s="177"/>
      <c r="HQ325" s="179"/>
      <c r="HR325" s="179"/>
      <c r="HS325" s="179"/>
      <c r="HT325" s="179"/>
      <c r="HU325" s="179"/>
      <c r="HV325" s="179"/>
      <c r="HW325" s="179"/>
      <c r="HX325" s="179"/>
      <c r="HY325" s="179"/>
      <c r="HZ325" s="179"/>
      <c r="IA325" s="179"/>
      <c r="IB325" s="179"/>
      <c r="IC325" s="179"/>
      <c r="ID325" s="179"/>
      <c r="IE325" s="179"/>
      <c r="IF325" s="179"/>
      <c r="IG325" s="179"/>
      <c r="IH325" s="179"/>
      <c r="II325" s="179"/>
      <c r="IJ325" s="179"/>
      <c r="IK325" s="179"/>
      <c r="IL325" s="179"/>
      <c r="IM325" s="179"/>
      <c r="IN325" s="179"/>
      <c r="IO325" s="179"/>
      <c r="IP325" s="179"/>
      <c r="IQ325" s="179"/>
      <c r="IR325" s="179"/>
      <c r="IS325" s="179"/>
      <c r="IT325" s="179"/>
      <c r="IU325" s="179"/>
      <c r="IV325" s="179"/>
    </row>
    <row r="326" spans="1:256">
      <c r="A326" s="177"/>
      <c r="HQ326" s="179"/>
      <c r="HR326" s="179"/>
      <c r="HS326" s="179"/>
      <c r="HT326" s="179"/>
      <c r="HU326" s="179"/>
      <c r="HV326" s="179"/>
      <c r="HW326" s="179"/>
      <c r="HX326" s="179"/>
      <c r="HY326" s="179"/>
      <c r="HZ326" s="179"/>
      <c r="IA326" s="179"/>
      <c r="IB326" s="179"/>
      <c r="IC326" s="179"/>
      <c r="ID326" s="179"/>
      <c r="IE326" s="179"/>
      <c r="IF326" s="179"/>
      <c r="IG326" s="179"/>
      <c r="IH326" s="179"/>
      <c r="II326" s="179"/>
      <c r="IJ326" s="179"/>
      <c r="IK326" s="179"/>
      <c r="IL326" s="179"/>
      <c r="IM326" s="179"/>
      <c r="IN326" s="179"/>
      <c r="IO326" s="179"/>
      <c r="IP326" s="179"/>
      <c r="IQ326" s="179"/>
      <c r="IR326" s="179"/>
      <c r="IS326" s="179"/>
      <c r="IT326" s="179"/>
      <c r="IU326" s="179"/>
      <c r="IV326" s="179"/>
    </row>
    <row r="327" spans="1:256">
      <c r="A327" s="177"/>
      <c r="HQ327" s="179"/>
      <c r="HR327" s="179"/>
      <c r="HS327" s="179"/>
      <c r="HT327" s="179"/>
      <c r="HU327" s="179"/>
      <c r="HV327" s="179"/>
      <c r="HW327" s="179"/>
      <c r="HX327" s="179"/>
      <c r="HY327" s="179"/>
      <c r="HZ327" s="179"/>
      <c r="IA327" s="179"/>
      <c r="IB327" s="179"/>
      <c r="IC327" s="179"/>
      <c r="ID327" s="179"/>
      <c r="IE327" s="179"/>
      <c r="IF327" s="179"/>
      <c r="IG327" s="179"/>
      <c r="IH327" s="179"/>
      <c r="II327" s="179"/>
      <c r="IJ327" s="179"/>
      <c r="IK327" s="179"/>
      <c r="IL327" s="179"/>
      <c r="IM327" s="179"/>
      <c r="IN327" s="179"/>
      <c r="IO327" s="179"/>
      <c r="IP327" s="179"/>
      <c r="IQ327" s="179"/>
      <c r="IR327" s="179"/>
      <c r="IS327" s="179"/>
      <c r="IT327" s="179"/>
      <c r="IU327" s="179"/>
      <c r="IV327" s="179"/>
    </row>
    <row r="328" spans="1:256">
      <c r="A328" s="177"/>
      <c r="HQ328" s="179"/>
      <c r="HR328" s="179"/>
      <c r="HS328" s="179"/>
      <c r="HT328" s="179"/>
      <c r="HU328" s="179"/>
      <c r="HV328" s="179"/>
      <c r="HW328" s="179"/>
      <c r="HX328" s="179"/>
      <c r="HY328" s="179"/>
      <c r="HZ328" s="179"/>
      <c r="IA328" s="179"/>
      <c r="IB328" s="179"/>
      <c r="IC328" s="179"/>
      <c r="ID328" s="179"/>
      <c r="IE328" s="179"/>
      <c r="IF328" s="179"/>
      <c r="IG328" s="179"/>
      <c r="IH328" s="179"/>
      <c r="II328" s="179"/>
      <c r="IJ328" s="179"/>
      <c r="IK328" s="179"/>
      <c r="IL328" s="179"/>
      <c r="IM328" s="179"/>
      <c r="IN328" s="179"/>
      <c r="IO328" s="179"/>
      <c r="IP328" s="179"/>
      <c r="IQ328" s="179"/>
      <c r="IR328" s="179"/>
      <c r="IS328" s="179"/>
      <c r="IT328" s="179"/>
      <c r="IU328" s="179"/>
      <c r="IV328" s="179"/>
    </row>
    <row r="329" spans="1:256">
      <c r="A329" s="177"/>
      <c r="HQ329" s="179"/>
      <c r="HR329" s="179"/>
      <c r="HS329" s="179"/>
      <c r="HT329" s="179"/>
      <c r="HU329" s="179"/>
      <c r="HV329" s="179"/>
      <c r="HW329" s="179"/>
      <c r="HX329" s="179"/>
      <c r="HY329" s="179"/>
      <c r="HZ329" s="179"/>
      <c r="IA329" s="179"/>
      <c r="IB329" s="179"/>
      <c r="IC329" s="179"/>
      <c r="ID329" s="179"/>
      <c r="IE329" s="179"/>
      <c r="IF329" s="179"/>
      <c r="IG329" s="179"/>
      <c r="IH329" s="179"/>
      <c r="II329" s="179"/>
      <c r="IJ329" s="179"/>
      <c r="IK329" s="179"/>
      <c r="IL329" s="179"/>
      <c r="IM329" s="179"/>
      <c r="IN329" s="179"/>
      <c r="IO329" s="179"/>
      <c r="IP329" s="179"/>
      <c r="IQ329" s="179"/>
      <c r="IR329" s="179"/>
      <c r="IS329" s="179"/>
      <c r="IT329" s="179"/>
      <c r="IU329" s="179"/>
      <c r="IV329" s="179"/>
    </row>
    <row r="330" spans="1:256">
      <c r="A330" s="177"/>
      <c r="HQ330" s="179"/>
      <c r="HR330" s="179"/>
      <c r="HS330" s="179"/>
      <c r="HT330" s="179"/>
      <c r="HU330" s="179"/>
      <c r="HV330" s="179"/>
      <c r="HW330" s="179"/>
      <c r="HX330" s="179"/>
      <c r="HY330" s="179"/>
      <c r="HZ330" s="179"/>
      <c r="IA330" s="179"/>
      <c r="IB330" s="179"/>
      <c r="IC330" s="179"/>
      <c r="ID330" s="179"/>
      <c r="IE330" s="179"/>
      <c r="IF330" s="179"/>
      <c r="IG330" s="179"/>
      <c r="IH330" s="179"/>
      <c r="II330" s="179"/>
      <c r="IJ330" s="179"/>
      <c r="IK330" s="179"/>
      <c r="IL330" s="179"/>
      <c r="IM330" s="179"/>
      <c r="IN330" s="179"/>
      <c r="IO330" s="179"/>
      <c r="IP330" s="179"/>
      <c r="IQ330" s="179"/>
      <c r="IR330" s="179"/>
      <c r="IS330" s="179"/>
      <c r="IT330" s="179"/>
      <c r="IU330" s="179"/>
      <c r="IV330" s="179"/>
    </row>
    <row r="331" spans="1:256">
      <c r="A331" s="177"/>
      <c r="HQ331" s="179"/>
      <c r="HR331" s="179"/>
      <c r="HS331" s="179"/>
      <c r="HT331" s="179"/>
      <c r="HU331" s="179"/>
      <c r="HV331" s="179"/>
      <c r="HW331" s="179"/>
      <c r="HX331" s="179"/>
      <c r="HY331" s="179"/>
      <c r="HZ331" s="179"/>
      <c r="IA331" s="179"/>
      <c r="IB331" s="179"/>
      <c r="IC331" s="179"/>
      <c r="ID331" s="179"/>
      <c r="IE331" s="179"/>
      <c r="IF331" s="179"/>
      <c r="IG331" s="179"/>
      <c r="IH331" s="179"/>
      <c r="II331" s="179"/>
      <c r="IJ331" s="179"/>
      <c r="IK331" s="179"/>
      <c r="IL331" s="179"/>
      <c r="IM331" s="179"/>
      <c r="IN331" s="179"/>
      <c r="IO331" s="179"/>
      <c r="IP331" s="179"/>
      <c r="IQ331" s="179"/>
      <c r="IR331" s="179"/>
      <c r="IS331" s="179"/>
      <c r="IT331" s="179"/>
      <c r="IU331" s="179"/>
      <c r="IV331" s="179"/>
    </row>
    <row r="332" spans="1:256">
      <c r="A332" s="177"/>
      <c r="HQ332" s="179"/>
      <c r="HR332" s="179"/>
      <c r="HS332" s="179"/>
      <c r="HT332" s="179"/>
      <c r="HU332" s="179"/>
      <c r="HV332" s="179"/>
      <c r="HW332" s="179"/>
      <c r="HX332" s="179"/>
      <c r="HY332" s="179"/>
      <c r="HZ332" s="179"/>
      <c r="IA332" s="179"/>
      <c r="IB332" s="179"/>
      <c r="IC332" s="179"/>
      <c r="ID332" s="179"/>
      <c r="IE332" s="179"/>
      <c r="IF332" s="179"/>
      <c r="IG332" s="179"/>
      <c r="IH332" s="179"/>
      <c r="II332" s="179"/>
      <c r="IJ332" s="179"/>
      <c r="IK332" s="179"/>
      <c r="IL332" s="179"/>
      <c r="IM332" s="179"/>
      <c r="IN332" s="179"/>
      <c r="IO332" s="179"/>
      <c r="IP332" s="179"/>
      <c r="IQ332" s="179"/>
      <c r="IR332" s="179"/>
      <c r="IS332" s="179"/>
      <c r="IT332" s="179"/>
      <c r="IU332" s="179"/>
      <c r="IV332" s="179"/>
    </row>
    <row r="333" spans="1:256">
      <c r="A333" s="177"/>
      <c r="HQ333" s="179"/>
      <c r="HR333" s="179"/>
      <c r="HS333" s="179"/>
      <c r="HT333" s="179"/>
      <c r="HU333" s="179"/>
      <c r="HV333" s="179"/>
      <c r="HW333" s="179"/>
      <c r="HX333" s="179"/>
      <c r="HY333" s="179"/>
      <c r="HZ333" s="179"/>
      <c r="IA333" s="179"/>
      <c r="IB333" s="179"/>
      <c r="IC333" s="179"/>
      <c r="ID333" s="179"/>
      <c r="IE333" s="179"/>
      <c r="IF333" s="179"/>
      <c r="IG333" s="179"/>
      <c r="IH333" s="179"/>
      <c r="II333" s="179"/>
      <c r="IJ333" s="179"/>
      <c r="IK333" s="179"/>
      <c r="IL333" s="179"/>
      <c r="IM333" s="179"/>
      <c r="IN333" s="179"/>
      <c r="IO333" s="179"/>
      <c r="IP333" s="179"/>
      <c r="IQ333" s="179"/>
      <c r="IR333" s="179"/>
      <c r="IS333" s="179"/>
      <c r="IT333" s="179"/>
      <c r="IU333" s="179"/>
      <c r="IV333" s="179"/>
    </row>
    <row r="334" spans="1:256">
      <c r="A334" s="177"/>
      <c r="HQ334" s="179"/>
      <c r="HR334" s="179"/>
      <c r="HS334" s="179"/>
      <c r="HT334" s="179"/>
      <c r="HU334" s="179"/>
      <c r="HV334" s="179"/>
      <c r="HW334" s="179"/>
      <c r="HX334" s="179"/>
      <c r="HY334" s="179"/>
      <c r="HZ334" s="179"/>
      <c r="IA334" s="179"/>
      <c r="IB334" s="179"/>
      <c r="IC334" s="179"/>
      <c r="ID334" s="179"/>
      <c r="IE334" s="179"/>
      <c r="IF334" s="179"/>
      <c r="IG334" s="179"/>
      <c r="IH334" s="179"/>
      <c r="II334" s="179"/>
      <c r="IJ334" s="179"/>
      <c r="IK334" s="179"/>
      <c r="IL334" s="179"/>
      <c r="IM334" s="179"/>
      <c r="IN334" s="179"/>
      <c r="IO334" s="179"/>
      <c r="IP334" s="179"/>
      <c r="IQ334" s="179"/>
      <c r="IR334" s="179"/>
      <c r="IS334" s="179"/>
      <c r="IT334" s="179"/>
      <c r="IU334" s="179"/>
      <c r="IV334" s="179"/>
    </row>
    <row r="335" spans="1:256">
      <c r="A335" s="177"/>
      <c r="HQ335" s="179"/>
      <c r="HR335" s="179"/>
      <c r="HS335" s="179"/>
      <c r="HT335" s="179"/>
      <c r="HU335" s="179"/>
      <c r="HV335" s="179"/>
      <c r="HW335" s="179"/>
      <c r="HX335" s="179"/>
      <c r="HY335" s="179"/>
      <c r="HZ335" s="179"/>
      <c r="IA335" s="179"/>
      <c r="IB335" s="179"/>
      <c r="IC335" s="179"/>
      <c r="ID335" s="179"/>
      <c r="IE335" s="179"/>
      <c r="IF335" s="179"/>
      <c r="IG335" s="179"/>
      <c r="IH335" s="179"/>
      <c r="II335" s="179"/>
      <c r="IJ335" s="179"/>
      <c r="IK335" s="179"/>
      <c r="IL335" s="179"/>
      <c r="IM335" s="179"/>
      <c r="IN335" s="179"/>
      <c r="IO335" s="179"/>
      <c r="IP335" s="179"/>
      <c r="IQ335" s="179"/>
      <c r="IR335" s="179"/>
      <c r="IS335" s="179"/>
      <c r="IT335" s="179"/>
      <c r="IU335" s="179"/>
      <c r="IV335" s="179"/>
    </row>
    <row r="336" spans="1:256">
      <c r="A336" s="177"/>
      <c r="HQ336" s="179"/>
      <c r="HR336" s="179"/>
      <c r="HS336" s="179"/>
      <c r="HT336" s="179"/>
      <c r="HU336" s="179"/>
      <c r="HV336" s="179"/>
      <c r="HW336" s="179"/>
      <c r="HX336" s="179"/>
      <c r="HY336" s="179"/>
      <c r="HZ336" s="179"/>
      <c r="IA336" s="179"/>
      <c r="IB336" s="179"/>
      <c r="IC336" s="179"/>
      <c r="ID336" s="179"/>
      <c r="IE336" s="179"/>
      <c r="IF336" s="179"/>
      <c r="IG336" s="179"/>
      <c r="IH336" s="179"/>
      <c r="II336" s="179"/>
      <c r="IJ336" s="179"/>
      <c r="IK336" s="179"/>
      <c r="IL336" s="179"/>
      <c r="IM336" s="179"/>
      <c r="IN336" s="179"/>
      <c r="IO336" s="179"/>
      <c r="IP336" s="179"/>
      <c r="IQ336" s="179"/>
      <c r="IR336" s="179"/>
      <c r="IS336" s="179"/>
      <c r="IT336" s="179"/>
      <c r="IU336" s="179"/>
      <c r="IV336" s="179"/>
    </row>
    <row r="337" spans="1:256">
      <c r="A337" s="177"/>
      <c r="HQ337" s="179"/>
      <c r="HR337" s="179"/>
      <c r="HS337" s="179"/>
      <c r="HT337" s="179"/>
      <c r="HU337" s="179"/>
      <c r="HV337" s="179"/>
      <c r="HW337" s="179"/>
      <c r="HX337" s="179"/>
      <c r="HY337" s="179"/>
      <c r="HZ337" s="179"/>
      <c r="IA337" s="179"/>
      <c r="IB337" s="179"/>
      <c r="IC337" s="179"/>
      <c r="ID337" s="179"/>
      <c r="IE337" s="179"/>
      <c r="IF337" s="179"/>
      <c r="IG337" s="179"/>
      <c r="IH337" s="179"/>
      <c r="II337" s="179"/>
      <c r="IJ337" s="179"/>
      <c r="IK337" s="179"/>
      <c r="IL337" s="179"/>
      <c r="IM337" s="179"/>
      <c r="IN337" s="179"/>
      <c r="IO337" s="179"/>
      <c r="IP337" s="179"/>
      <c r="IQ337" s="179"/>
      <c r="IR337" s="179"/>
      <c r="IS337" s="179"/>
      <c r="IT337" s="179"/>
      <c r="IU337" s="179"/>
      <c r="IV337" s="179"/>
    </row>
    <row r="338" spans="1:256">
      <c r="A338" s="177"/>
      <c r="HQ338" s="179"/>
      <c r="HR338" s="179"/>
      <c r="HS338" s="179"/>
      <c r="HT338" s="179"/>
      <c r="HU338" s="179"/>
      <c r="HV338" s="179"/>
      <c r="HW338" s="179"/>
      <c r="HX338" s="179"/>
      <c r="HY338" s="179"/>
      <c r="HZ338" s="179"/>
      <c r="IA338" s="179"/>
      <c r="IB338" s="179"/>
      <c r="IC338" s="179"/>
      <c r="ID338" s="179"/>
      <c r="IE338" s="179"/>
      <c r="IF338" s="179"/>
      <c r="IG338" s="179"/>
      <c r="IH338" s="179"/>
      <c r="II338" s="179"/>
      <c r="IJ338" s="179"/>
      <c r="IK338" s="179"/>
      <c r="IL338" s="179"/>
      <c r="IM338" s="179"/>
      <c r="IN338" s="179"/>
      <c r="IO338" s="179"/>
      <c r="IP338" s="179"/>
      <c r="IQ338" s="179"/>
      <c r="IR338" s="179"/>
      <c r="IS338" s="179"/>
      <c r="IT338" s="179"/>
      <c r="IU338" s="179"/>
      <c r="IV338" s="179"/>
    </row>
    <row r="339" spans="1:256">
      <c r="A339" s="177"/>
      <c r="HQ339" s="179"/>
      <c r="HR339" s="179"/>
      <c r="HS339" s="179"/>
      <c r="HT339" s="179"/>
      <c r="HU339" s="179"/>
      <c r="HV339" s="179"/>
      <c r="HW339" s="179"/>
      <c r="HX339" s="179"/>
      <c r="HY339" s="179"/>
      <c r="HZ339" s="179"/>
      <c r="IA339" s="179"/>
      <c r="IB339" s="179"/>
      <c r="IC339" s="179"/>
      <c r="ID339" s="179"/>
      <c r="IE339" s="179"/>
      <c r="IF339" s="179"/>
      <c r="IG339" s="179"/>
      <c r="IH339" s="179"/>
      <c r="II339" s="179"/>
      <c r="IJ339" s="179"/>
      <c r="IK339" s="179"/>
      <c r="IL339" s="179"/>
      <c r="IM339" s="179"/>
      <c r="IN339" s="179"/>
      <c r="IO339" s="179"/>
      <c r="IP339" s="179"/>
      <c r="IQ339" s="179"/>
      <c r="IR339" s="179"/>
      <c r="IS339" s="179"/>
      <c r="IT339" s="179"/>
      <c r="IU339" s="179"/>
      <c r="IV339" s="179"/>
    </row>
    <row r="340" spans="1:256">
      <c r="A340" s="177"/>
      <c r="HQ340" s="179"/>
      <c r="HR340" s="179"/>
      <c r="HS340" s="179"/>
      <c r="HT340" s="179"/>
      <c r="HU340" s="179"/>
      <c r="HV340" s="179"/>
      <c r="HW340" s="179"/>
      <c r="HX340" s="179"/>
      <c r="HY340" s="179"/>
      <c r="HZ340" s="179"/>
      <c r="IA340" s="179"/>
      <c r="IB340" s="179"/>
      <c r="IC340" s="179"/>
      <c r="ID340" s="179"/>
      <c r="IE340" s="179"/>
      <c r="IF340" s="179"/>
      <c r="IG340" s="179"/>
      <c r="IH340" s="179"/>
      <c r="II340" s="179"/>
      <c r="IJ340" s="179"/>
      <c r="IK340" s="179"/>
      <c r="IL340" s="179"/>
      <c r="IM340" s="179"/>
      <c r="IN340" s="179"/>
      <c r="IO340" s="179"/>
      <c r="IP340" s="179"/>
      <c r="IQ340" s="179"/>
      <c r="IR340" s="179"/>
      <c r="IS340" s="179"/>
      <c r="IT340" s="179"/>
      <c r="IU340" s="179"/>
      <c r="IV340" s="179"/>
    </row>
    <row r="341" spans="1:256">
      <c r="A341" s="177"/>
      <c r="HQ341" s="179"/>
      <c r="HR341" s="179"/>
      <c r="HS341" s="179"/>
      <c r="HT341" s="179"/>
      <c r="HU341" s="179"/>
      <c r="HV341" s="179"/>
      <c r="HW341" s="179"/>
      <c r="HX341" s="179"/>
      <c r="HY341" s="179"/>
      <c r="HZ341" s="179"/>
      <c r="IA341" s="179"/>
      <c r="IB341" s="179"/>
      <c r="IC341" s="179"/>
      <c r="ID341" s="179"/>
      <c r="IE341" s="179"/>
      <c r="IF341" s="179"/>
      <c r="IG341" s="179"/>
      <c r="IH341" s="179"/>
      <c r="II341" s="179"/>
      <c r="IJ341" s="179"/>
      <c r="IK341" s="179"/>
      <c r="IL341" s="179"/>
      <c r="IM341" s="179"/>
      <c r="IN341" s="179"/>
      <c r="IO341" s="179"/>
      <c r="IP341" s="179"/>
      <c r="IQ341" s="179"/>
      <c r="IR341" s="179"/>
      <c r="IS341" s="179"/>
      <c r="IT341" s="179"/>
      <c r="IU341" s="179"/>
      <c r="IV341" s="179"/>
    </row>
    <row r="342" spans="1:256">
      <c r="A342" s="177"/>
      <c r="HQ342" s="179"/>
      <c r="HR342" s="179"/>
      <c r="HS342" s="179"/>
      <c r="HT342" s="179"/>
      <c r="HU342" s="179"/>
      <c r="HV342" s="179"/>
      <c r="HW342" s="179"/>
      <c r="HX342" s="179"/>
      <c r="HY342" s="179"/>
      <c r="HZ342" s="179"/>
      <c r="IA342" s="179"/>
      <c r="IB342" s="179"/>
      <c r="IC342" s="179"/>
      <c r="ID342" s="179"/>
      <c r="IE342" s="179"/>
      <c r="IF342" s="179"/>
      <c r="IG342" s="179"/>
      <c r="IH342" s="179"/>
      <c r="II342" s="179"/>
      <c r="IJ342" s="179"/>
      <c r="IK342" s="179"/>
      <c r="IL342" s="179"/>
      <c r="IM342" s="179"/>
      <c r="IN342" s="179"/>
      <c r="IO342" s="179"/>
      <c r="IP342" s="179"/>
      <c r="IQ342" s="179"/>
      <c r="IR342" s="179"/>
      <c r="IS342" s="179"/>
      <c r="IT342" s="179"/>
      <c r="IU342" s="179"/>
      <c r="IV342" s="179"/>
    </row>
    <row r="343" spans="1:256">
      <c r="A343" s="177"/>
      <c r="HQ343" s="179"/>
      <c r="HR343" s="179"/>
      <c r="HS343" s="179"/>
      <c r="HT343" s="179"/>
      <c r="HU343" s="179"/>
      <c r="HV343" s="179"/>
      <c r="HW343" s="179"/>
      <c r="HX343" s="179"/>
      <c r="HY343" s="179"/>
      <c r="HZ343" s="179"/>
      <c r="IA343" s="179"/>
      <c r="IB343" s="179"/>
      <c r="IC343" s="179"/>
      <c r="ID343" s="179"/>
      <c r="IE343" s="179"/>
      <c r="IF343" s="179"/>
      <c r="IG343" s="179"/>
      <c r="IH343" s="179"/>
      <c r="II343" s="179"/>
      <c r="IJ343" s="179"/>
      <c r="IK343" s="179"/>
      <c r="IL343" s="179"/>
      <c r="IM343" s="179"/>
      <c r="IN343" s="179"/>
      <c r="IO343" s="179"/>
      <c r="IP343" s="179"/>
      <c r="IQ343" s="179"/>
      <c r="IR343" s="179"/>
      <c r="IS343" s="179"/>
      <c r="IT343" s="179"/>
      <c r="IU343" s="179"/>
      <c r="IV343" s="179"/>
    </row>
    <row r="344" spans="1:256">
      <c r="A344" s="177"/>
      <c r="HQ344" s="179"/>
      <c r="HR344" s="179"/>
      <c r="HS344" s="179"/>
      <c r="HT344" s="179"/>
      <c r="HU344" s="179"/>
      <c r="HV344" s="179"/>
      <c r="HW344" s="179"/>
      <c r="HX344" s="179"/>
      <c r="HY344" s="179"/>
      <c r="HZ344" s="179"/>
      <c r="IA344" s="179"/>
      <c r="IB344" s="179"/>
      <c r="IC344" s="179"/>
      <c r="ID344" s="179"/>
      <c r="IE344" s="179"/>
      <c r="IF344" s="179"/>
      <c r="IG344" s="179"/>
      <c r="IH344" s="179"/>
      <c r="II344" s="179"/>
      <c r="IJ344" s="179"/>
      <c r="IK344" s="179"/>
      <c r="IL344" s="179"/>
      <c r="IM344" s="179"/>
      <c r="IN344" s="179"/>
      <c r="IO344" s="179"/>
      <c r="IP344" s="179"/>
      <c r="IQ344" s="179"/>
      <c r="IR344" s="179"/>
      <c r="IS344" s="179"/>
      <c r="IT344" s="179"/>
      <c r="IU344" s="179"/>
      <c r="IV344" s="179"/>
    </row>
    <row r="345" spans="1:256">
      <c r="A345" s="177"/>
      <c r="HQ345" s="179"/>
      <c r="HR345" s="179"/>
      <c r="HS345" s="179"/>
      <c r="HT345" s="179"/>
      <c r="HU345" s="179"/>
      <c r="HV345" s="179"/>
      <c r="HW345" s="179"/>
      <c r="HX345" s="179"/>
      <c r="HY345" s="179"/>
      <c r="HZ345" s="179"/>
      <c r="IA345" s="179"/>
      <c r="IB345" s="179"/>
      <c r="IC345" s="179"/>
      <c r="ID345" s="179"/>
      <c r="IE345" s="179"/>
      <c r="IF345" s="179"/>
      <c r="IG345" s="179"/>
      <c r="IH345" s="179"/>
      <c r="II345" s="179"/>
      <c r="IJ345" s="179"/>
      <c r="IK345" s="179"/>
      <c r="IL345" s="179"/>
      <c r="IM345" s="179"/>
      <c r="IN345" s="179"/>
      <c r="IO345" s="179"/>
      <c r="IP345" s="179"/>
      <c r="IQ345" s="179"/>
      <c r="IR345" s="179"/>
      <c r="IS345" s="179"/>
      <c r="IT345" s="179"/>
      <c r="IU345" s="179"/>
      <c r="IV345" s="179"/>
    </row>
    <row r="346" spans="1:256">
      <c r="A346" s="177"/>
      <c r="HQ346" s="179"/>
      <c r="HR346" s="179"/>
      <c r="HS346" s="179"/>
      <c r="HT346" s="179"/>
      <c r="HU346" s="179"/>
      <c r="HV346" s="179"/>
      <c r="HW346" s="179"/>
      <c r="HX346" s="179"/>
      <c r="HY346" s="179"/>
      <c r="HZ346" s="179"/>
      <c r="IA346" s="179"/>
      <c r="IB346" s="179"/>
      <c r="IC346" s="179"/>
      <c r="ID346" s="179"/>
      <c r="IE346" s="179"/>
      <c r="IF346" s="179"/>
      <c r="IG346" s="179"/>
      <c r="IH346" s="179"/>
      <c r="II346" s="179"/>
      <c r="IJ346" s="179"/>
      <c r="IK346" s="179"/>
      <c r="IL346" s="179"/>
      <c r="IM346" s="179"/>
      <c r="IN346" s="179"/>
      <c r="IO346" s="179"/>
      <c r="IP346" s="179"/>
      <c r="IQ346" s="179"/>
      <c r="IR346" s="179"/>
      <c r="IS346" s="179"/>
      <c r="IT346" s="179"/>
      <c r="IU346" s="179"/>
      <c r="IV346" s="179"/>
    </row>
    <row r="347" spans="1:256">
      <c r="A347" s="177"/>
      <c r="HQ347" s="179"/>
      <c r="HR347" s="179"/>
      <c r="HS347" s="179"/>
      <c r="HT347" s="179"/>
      <c r="HU347" s="179"/>
      <c r="HV347" s="179"/>
      <c r="HW347" s="179"/>
      <c r="HX347" s="179"/>
      <c r="HY347" s="179"/>
      <c r="HZ347" s="179"/>
      <c r="IA347" s="179"/>
      <c r="IB347" s="179"/>
      <c r="IC347" s="179"/>
      <c r="ID347" s="179"/>
      <c r="IE347" s="179"/>
      <c r="IF347" s="179"/>
      <c r="IG347" s="179"/>
      <c r="IH347" s="179"/>
      <c r="II347" s="179"/>
      <c r="IJ347" s="179"/>
      <c r="IK347" s="179"/>
      <c r="IL347" s="179"/>
      <c r="IM347" s="179"/>
      <c r="IN347" s="179"/>
      <c r="IO347" s="179"/>
      <c r="IP347" s="179"/>
      <c r="IQ347" s="179"/>
      <c r="IR347" s="179"/>
      <c r="IS347" s="179"/>
      <c r="IT347" s="179"/>
      <c r="IU347" s="179"/>
      <c r="IV347" s="179"/>
    </row>
    <row r="348" spans="1:256">
      <c r="A348" s="177"/>
      <c r="HQ348" s="179"/>
      <c r="HR348" s="179"/>
      <c r="HS348" s="179"/>
      <c r="HT348" s="179"/>
      <c r="HU348" s="179"/>
      <c r="HV348" s="179"/>
      <c r="HW348" s="179"/>
      <c r="HX348" s="179"/>
      <c r="HY348" s="179"/>
      <c r="HZ348" s="179"/>
      <c r="IA348" s="179"/>
      <c r="IB348" s="179"/>
      <c r="IC348" s="179"/>
      <c r="ID348" s="179"/>
      <c r="IE348" s="179"/>
      <c r="IF348" s="179"/>
      <c r="IG348" s="179"/>
      <c r="IH348" s="179"/>
      <c r="II348" s="179"/>
      <c r="IJ348" s="179"/>
      <c r="IK348" s="179"/>
      <c r="IL348" s="179"/>
      <c r="IM348" s="179"/>
      <c r="IN348" s="179"/>
      <c r="IO348" s="179"/>
      <c r="IP348" s="179"/>
      <c r="IQ348" s="179"/>
      <c r="IR348" s="179"/>
      <c r="IS348" s="179"/>
      <c r="IT348" s="179"/>
      <c r="IU348" s="179"/>
      <c r="IV348" s="179"/>
    </row>
    <row r="349" spans="1:256">
      <c r="A349" s="177"/>
      <c r="HQ349" s="179"/>
      <c r="HR349" s="179"/>
      <c r="HS349" s="179"/>
      <c r="HT349" s="179"/>
      <c r="HU349" s="179"/>
      <c r="HV349" s="179"/>
      <c r="HW349" s="179"/>
      <c r="HX349" s="179"/>
      <c r="HY349" s="179"/>
      <c r="HZ349" s="179"/>
      <c r="IA349" s="179"/>
      <c r="IB349" s="179"/>
      <c r="IC349" s="179"/>
      <c r="ID349" s="179"/>
      <c r="IE349" s="179"/>
      <c r="IF349" s="179"/>
      <c r="IG349" s="179"/>
      <c r="IH349" s="179"/>
      <c r="II349" s="179"/>
      <c r="IJ349" s="179"/>
      <c r="IK349" s="179"/>
      <c r="IL349" s="179"/>
      <c r="IM349" s="179"/>
      <c r="IN349" s="179"/>
      <c r="IO349" s="179"/>
      <c r="IP349" s="179"/>
      <c r="IQ349" s="179"/>
      <c r="IR349" s="179"/>
      <c r="IS349" s="179"/>
      <c r="IT349" s="179"/>
      <c r="IU349" s="179"/>
      <c r="IV349" s="179"/>
    </row>
    <row r="350" spans="1:256">
      <c r="A350" s="177"/>
      <c r="HQ350" s="179"/>
      <c r="HR350" s="179"/>
      <c r="HS350" s="179"/>
      <c r="HT350" s="179"/>
      <c r="HU350" s="179"/>
      <c r="HV350" s="179"/>
      <c r="HW350" s="179"/>
      <c r="HX350" s="179"/>
      <c r="HY350" s="179"/>
      <c r="HZ350" s="179"/>
      <c r="IA350" s="179"/>
      <c r="IB350" s="179"/>
      <c r="IC350" s="179"/>
      <c r="ID350" s="179"/>
      <c r="IE350" s="179"/>
      <c r="IF350" s="179"/>
      <c r="IG350" s="179"/>
      <c r="IH350" s="179"/>
      <c r="II350" s="179"/>
      <c r="IJ350" s="179"/>
      <c r="IK350" s="179"/>
      <c r="IL350" s="179"/>
      <c r="IM350" s="179"/>
      <c r="IN350" s="179"/>
      <c r="IO350" s="179"/>
      <c r="IP350" s="179"/>
      <c r="IQ350" s="179"/>
      <c r="IR350" s="179"/>
      <c r="IS350" s="179"/>
      <c r="IT350" s="179"/>
      <c r="IU350" s="179"/>
      <c r="IV350" s="179"/>
    </row>
    <row r="351" spans="1:256">
      <c r="A351" s="177"/>
      <c r="HQ351" s="179"/>
      <c r="HR351" s="179"/>
      <c r="HS351" s="179"/>
      <c r="HT351" s="179"/>
      <c r="HU351" s="179"/>
      <c r="HV351" s="179"/>
      <c r="HW351" s="179"/>
      <c r="HX351" s="179"/>
      <c r="HY351" s="179"/>
      <c r="HZ351" s="179"/>
      <c r="IA351" s="179"/>
      <c r="IB351" s="179"/>
      <c r="IC351" s="179"/>
      <c r="ID351" s="179"/>
      <c r="IE351" s="179"/>
      <c r="IF351" s="179"/>
      <c r="IG351" s="179"/>
      <c r="IH351" s="179"/>
      <c r="II351" s="179"/>
      <c r="IJ351" s="179"/>
      <c r="IK351" s="179"/>
      <c r="IL351" s="179"/>
      <c r="IM351" s="179"/>
      <c r="IN351" s="179"/>
      <c r="IO351" s="179"/>
      <c r="IP351" s="179"/>
      <c r="IQ351" s="179"/>
      <c r="IR351" s="179"/>
      <c r="IS351" s="179"/>
      <c r="IT351" s="179"/>
      <c r="IU351" s="179"/>
      <c r="IV351" s="179"/>
    </row>
    <row r="352" spans="1:256">
      <c r="A352" s="177"/>
      <c r="HQ352" s="179"/>
      <c r="HR352" s="179"/>
      <c r="HS352" s="179"/>
      <c r="HT352" s="179"/>
      <c r="HU352" s="179"/>
      <c r="HV352" s="179"/>
      <c r="HW352" s="179"/>
      <c r="HX352" s="179"/>
      <c r="HY352" s="179"/>
      <c r="HZ352" s="179"/>
      <c r="IA352" s="179"/>
      <c r="IB352" s="179"/>
      <c r="IC352" s="179"/>
      <c r="ID352" s="179"/>
      <c r="IE352" s="179"/>
      <c r="IF352" s="179"/>
      <c r="IG352" s="179"/>
      <c r="IH352" s="179"/>
      <c r="II352" s="179"/>
      <c r="IJ352" s="179"/>
      <c r="IK352" s="179"/>
      <c r="IL352" s="179"/>
      <c r="IM352" s="179"/>
      <c r="IN352" s="179"/>
      <c r="IO352" s="179"/>
      <c r="IP352" s="179"/>
      <c r="IQ352" s="179"/>
      <c r="IR352" s="179"/>
      <c r="IS352" s="179"/>
      <c r="IT352" s="179"/>
      <c r="IU352" s="179"/>
      <c r="IV352" s="179"/>
    </row>
    <row r="353" spans="1:256">
      <c r="A353" s="177"/>
      <c r="HQ353" s="179"/>
      <c r="HR353" s="179"/>
      <c r="HS353" s="179"/>
      <c r="HT353" s="179"/>
      <c r="HU353" s="179"/>
      <c r="HV353" s="179"/>
      <c r="HW353" s="179"/>
      <c r="HX353" s="179"/>
      <c r="HY353" s="179"/>
      <c r="HZ353" s="179"/>
      <c r="IA353" s="179"/>
      <c r="IB353" s="179"/>
      <c r="IC353" s="179"/>
      <c r="ID353" s="179"/>
      <c r="IE353" s="179"/>
      <c r="IF353" s="179"/>
      <c r="IG353" s="179"/>
      <c r="IH353" s="179"/>
      <c r="II353" s="179"/>
      <c r="IJ353" s="179"/>
      <c r="IK353" s="179"/>
      <c r="IL353" s="179"/>
      <c r="IM353" s="179"/>
      <c r="IN353" s="179"/>
      <c r="IO353" s="179"/>
      <c r="IP353" s="179"/>
      <c r="IQ353" s="179"/>
      <c r="IR353" s="179"/>
      <c r="IS353" s="179"/>
      <c r="IT353" s="179"/>
      <c r="IU353" s="179"/>
      <c r="IV353" s="179"/>
    </row>
    <row r="354" spans="1:256">
      <c r="A354" s="177"/>
      <c r="HQ354" s="179"/>
      <c r="HR354" s="179"/>
      <c r="HS354" s="179"/>
      <c r="HT354" s="179"/>
      <c r="HU354" s="179"/>
      <c r="HV354" s="179"/>
      <c r="HW354" s="179"/>
      <c r="HX354" s="179"/>
      <c r="HY354" s="179"/>
      <c r="HZ354" s="179"/>
      <c r="IA354" s="179"/>
      <c r="IB354" s="179"/>
      <c r="IC354" s="179"/>
      <c r="ID354" s="179"/>
      <c r="IE354" s="179"/>
      <c r="IF354" s="179"/>
      <c r="IG354" s="179"/>
      <c r="IH354" s="179"/>
      <c r="II354" s="179"/>
      <c r="IJ354" s="179"/>
      <c r="IK354" s="179"/>
      <c r="IL354" s="179"/>
      <c r="IM354" s="179"/>
      <c r="IN354" s="179"/>
      <c r="IO354" s="179"/>
      <c r="IP354" s="179"/>
      <c r="IQ354" s="179"/>
      <c r="IR354" s="179"/>
      <c r="IS354" s="179"/>
      <c r="IT354" s="179"/>
      <c r="IU354" s="179"/>
      <c r="IV354" s="179"/>
    </row>
    <row r="355" spans="1:256">
      <c r="A355" s="177"/>
      <c r="HQ355" s="179"/>
      <c r="HR355" s="179"/>
      <c r="HS355" s="179"/>
      <c r="HT355" s="179"/>
      <c r="HU355" s="179"/>
      <c r="HV355" s="179"/>
      <c r="HW355" s="179"/>
      <c r="HX355" s="179"/>
      <c r="HY355" s="179"/>
      <c r="HZ355" s="179"/>
      <c r="IA355" s="179"/>
      <c r="IB355" s="179"/>
      <c r="IC355" s="179"/>
      <c r="ID355" s="179"/>
      <c r="IE355" s="179"/>
      <c r="IF355" s="179"/>
      <c r="IG355" s="179"/>
      <c r="IH355" s="179"/>
      <c r="II355" s="179"/>
      <c r="IJ355" s="179"/>
      <c r="IK355" s="179"/>
      <c r="IL355" s="179"/>
      <c r="IM355" s="179"/>
      <c r="IN355" s="179"/>
      <c r="IO355" s="179"/>
      <c r="IP355" s="179"/>
      <c r="IQ355" s="179"/>
      <c r="IR355" s="179"/>
      <c r="IS355" s="179"/>
      <c r="IT355" s="179"/>
      <c r="IU355" s="179"/>
      <c r="IV355" s="179"/>
    </row>
    <row r="356" spans="1:256">
      <c r="A356" s="177"/>
      <c r="HQ356" s="179"/>
      <c r="HR356" s="179"/>
      <c r="HS356" s="179"/>
      <c r="HT356" s="179"/>
      <c r="HU356" s="179"/>
      <c r="HV356" s="179"/>
      <c r="HW356" s="179"/>
      <c r="HX356" s="179"/>
      <c r="HY356" s="179"/>
      <c r="HZ356" s="179"/>
      <c r="IA356" s="179"/>
      <c r="IB356" s="179"/>
      <c r="IC356" s="179"/>
      <c r="ID356" s="179"/>
      <c r="IE356" s="179"/>
      <c r="IF356" s="179"/>
      <c r="IG356" s="179"/>
      <c r="IH356" s="179"/>
      <c r="II356" s="179"/>
      <c r="IJ356" s="179"/>
      <c r="IK356" s="179"/>
      <c r="IL356" s="179"/>
      <c r="IM356" s="179"/>
      <c r="IN356" s="179"/>
      <c r="IO356" s="179"/>
      <c r="IP356" s="179"/>
      <c r="IQ356" s="179"/>
      <c r="IR356" s="179"/>
      <c r="IS356" s="179"/>
      <c r="IT356" s="179"/>
      <c r="IU356" s="179"/>
      <c r="IV356" s="179"/>
    </row>
    <row r="357" spans="1:256">
      <c r="A357" s="177"/>
      <c r="HQ357" s="179"/>
      <c r="HR357" s="179"/>
      <c r="HS357" s="179"/>
      <c r="HT357" s="179"/>
      <c r="HU357" s="179"/>
      <c r="HV357" s="179"/>
      <c r="HW357" s="179"/>
      <c r="HX357" s="179"/>
      <c r="HY357" s="179"/>
      <c r="HZ357" s="179"/>
      <c r="IA357" s="179"/>
      <c r="IB357" s="179"/>
      <c r="IC357" s="179"/>
      <c r="ID357" s="179"/>
      <c r="IE357" s="179"/>
      <c r="IF357" s="179"/>
      <c r="IG357" s="179"/>
      <c r="IH357" s="179"/>
      <c r="II357" s="179"/>
      <c r="IJ357" s="179"/>
      <c r="IK357" s="179"/>
      <c r="IL357" s="179"/>
      <c r="IM357" s="179"/>
      <c r="IN357" s="179"/>
      <c r="IO357" s="179"/>
      <c r="IP357" s="179"/>
      <c r="IQ357" s="179"/>
      <c r="IR357" s="179"/>
      <c r="IS357" s="179"/>
      <c r="IT357" s="179"/>
      <c r="IU357" s="179"/>
      <c r="IV357" s="179"/>
    </row>
    <row r="358" spans="1:256">
      <c r="A358" s="177"/>
      <c r="HQ358" s="179"/>
      <c r="HR358" s="179"/>
      <c r="HS358" s="179"/>
      <c r="HT358" s="179"/>
      <c r="HU358" s="179"/>
      <c r="HV358" s="179"/>
      <c r="HW358" s="179"/>
      <c r="HX358" s="179"/>
      <c r="HY358" s="179"/>
      <c r="HZ358" s="179"/>
      <c r="IA358" s="179"/>
      <c r="IB358" s="179"/>
      <c r="IC358" s="179"/>
      <c r="ID358" s="179"/>
      <c r="IE358" s="179"/>
      <c r="IF358" s="179"/>
      <c r="IG358" s="179"/>
      <c r="IH358" s="179"/>
      <c r="II358" s="179"/>
      <c r="IJ358" s="179"/>
      <c r="IK358" s="179"/>
      <c r="IL358" s="179"/>
      <c r="IM358" s="179"/>
      <c r="IN358" s="179"/>
      <c r="IO358" s="179"/>
      <c r="IP358" s="179"/>
      <c r="IQ358" s="179"/>
      <c r="IR358" s="179"/>
      <c r="IS358" s="179"/>
      <c r="IT358" s="179"/>
      <c r="IU358" s="179"/>
      <c r="IV358" s="179"/>
    </row>
    <row r="359" spans="1:256">
      <c r="A359" s="177"/>
      <c r="HQ359" s="179"/>
      <c r="HR359" s="179"/>
      <c r="HS359" s="179"/>
      <c r="HT359" s="179"/>
      <c r="HU359" s="179"/>
      <c r="HV359" s="179"/>
      <c r="HW359" s="179"/>
      <c r="HX359" s="179"/>
      <c r="HY359" s="179"/>
      <c r="HZ359" s="179"/>
      <c r="IA359" s="179"/>
      <c r="IB359" s="179"/>
      <c r="IC359" s="179"/>
      <c r="ID359" s="179"/>
      <c r="IE359" s="179"/>
      <c r="IF359" s="179"/>
      <c r="IG359" s="179"/>
      <c r="IH359" s="179"/>
      <c r="II359" s="179"/>
      <c r="IJ359" s="179"/>
      <c r="IK359" s="179"/>
      <c r="IL359" s="179"/>
      <c r="IM359" s="179"/>
      <c r="IN359" s="179"/>
      <c r="IO359" s="179"/>
      <c r="IP359" s="179"/>
      <c r="IQ359" s="179"/>
      <c r="IR359" s="179"/>
      <c r="IS359" s="179"/>
      <c r="IT359" s="179"/>
      <c r="IU359" s="179"/>
      <c r="IV359" s="179"/>
    </row>
    <row r="360" spans="1:256">
      <c r="A360" s="177"/>
      <c r="HQ360" s="179"/>
      <c r="HR360" s="179"/>
      <c r="HS360" s="179"/>
      <c r="HT360" s="179"/>
      <c r="HU360" s="179"/>
      <c r="HV360" s="179"/>
      <c r="HW360" s="179"/>
      <c r="HX360" s="179"/>
      <c r="HY360" s="179"/>
      <c r="HZ360" s="179"/>
      <c r="IA360" s="179"/>
      <c r="IB360" s="179"/>
      <c r="IC360" s="179"/>
      <c r="ID360" s="179"/>
      <c r="IE360" s="179"/>
      <c r="IF360" s="179"/>
      <c r="IG360" s="179"/>
      <c r="IH360" s="179"/>
      <c r="II360" s="179"/>
      <c r="IJ360" s="179"/>
      <c r="IK360" s="179"/>
      <c r="IL360" s="179"/>
      <c r="IM360" s="179"/>
      <c r="IN360" s="179"/>
      <c r="IO360" s="179"/>
      <c r="IP360" s="179"/>
      <c r="IQ360" s="179"/>
      <c r="IR360" s="179"/>
      <c r="IS360" s="179"/>
      <c r="IT360" s="179"/>
      <c r="IU360" s="179"/>
      <c r="IV360" s="179"/>
    </row>
    <row r="361" spans="1:256">
      <c r="A361" s="177"/>
      <c r="HQ361" s="179"/>
      <c r="HR361" s="179"/>
      <c r="HS361" s="179"/>
      <c r="HT361" s="179"/>
      <c r="HU361" s="179"/>
      <c r="HV361" s="179"/>
      <c r="HW361" s="179"/>
      <c r="HX361" s="179"/>
      <c r="HY361" s="179"/>
      <c r="HZ361" s="179"/>
      <c r="IA361" s="179"/>
      <c r="IB361" s="179"/>
      <c r="IC361" s="179"/>
      <c r="ID361" s="179"/>
      <c r="IE361" s="179"/>
      <c r="IF361" s="179"/>
      <c r="IG361" s="179"/>
      <c r="IH361" s="179"/>
      <c r="II361" s="179"/>
      <c r="IJ361" s="179"/>
      <c r="IK361" s="179"/>
      <c r="IL361" s="179"/>
      <c r="IM361" s="179"/>
      <c r="IN361" s="179"/>
      <c r="IO361" s="179"/>
      <c r="IP361" s="179"/>
      <c r="IQ361" s="179"/>
      <c r="IR361" s="179"/>
      <c r="IS361" s="179"/>
      <c r="IT361" s="179"/>
      <c r="IU361" s="179"/>
      <c r="IV361" s="179"/>
    </row>
    <row r="362" spans="1:256">
      <c r="A362" s="177"/>
      <c r="HQ362" s="179"/>
      <c r="HR362" s="179"/>
      <c r="HS362" s="179"/>
      <c r="HT362" s="179"/>
      <c r="HU362" s="179"/>
      <c r="HV362" s="179"/>
      <c r="HW362" s="179"/>
      <c r="HX362" s="179"/>
      <c r="HY362" s="179"/>
      <c r="HZ362" s="179"/>
      <c r="IA362" s="179"/>
      <c r="IB362" s="179"/>
      <c r="IC362" s="179"/>
      <c r="ID362" s="179"/>
      <c r="IE362" s="179"/>
      <c r="IF362" s="179"/>
      <c r="IG362" s="179"/>
      <c r="IH362" s="179"/>
      <c r="II362" s="179"/>
      <c r="IJ362" s="179"/>
      <c r="IK362" s="179"/>
      <c r="IL362" s="179"/>
      <c r="IM362" s="179"/>
      <c r="IN362" s="179"/>
      <c r="IO362" s="179"/>
      <c r="IP362" s="179"/>
      <c r="IQ362" s="179"/>
      <c r="IR362" s="179"/>
      <c r="IS362" s="179"/>
      <c r="IT362" s="179"/>
      <c r="IU362" s="179"/>
      <c r="IV362" s="179"/>
    </row>
    <row r="363" spans="1:256">
      <c r="A363" s="177"/>
      <c r="HQ363" s="179"/>
      <c r="HR363" s="179"/>
      <c r="HS363" s="179"/>
      <c r="HT363" s="179"/>
      <c r="HU363" s="179"/>
      <c r="HV363" s="179"/>
      <c r="HW363" s="179"/>
      <c r="HX363" s="179"/>
      <c r="HY363" s="179"/>
      <c r="HZ363" s="179"/>
      <c r="IA363" s="179"/>
      <c r="IB363" s="179"/>
      <c r="IC363" s="179"/>
      <c r="ID363" s="179"/>
      <c r="IE363" s="179"/>
      <c r="IF363" s="179"/>
      <c r="IG363" s="179"/>
      <c r="IH363" s="179"/>
      <c r="II363" s="179"/>
      <c r="IJ363" s="179"/>
      <c r="IK363" s="179"/>
      <c r="IL363" s="179"/>
      <c r="IM363" s="179"/>
      <c r="IN363" s="179"/>
      <c r="IO363" s="179"/>
      <c r="IP363" s="179"/>
      <c r="IQ363" s="179"/>
      <c r="IR363" s="179"/>
      <c r="IS363" s="179"/>
      <c r="IT363" s="179"/>
      <c r="IU363" s="179"/>
      <c r="IV363" s="179"/>
    </row>
    <row r="364" spans="1:256">
      <c r="A364" s="177"/>
      <c r="HQ364" s="179"/>
      <c r="HR364" s="179"/>
      <c r="HS364" s="179"/>
      <c r="HT364" s="179"/>
      <c r="HU364" s="179"/>
      <c r="HV364" s="179"/>
      <c r="HW364" s="179"/>
      <c r="HX364" s="179"/>
      <c r="HY364" s="179"/>
      <c r="HZ364" s="179"/>
      <c r="IA364" s="179"/>
      <c r="IB364" s="179"/>
      <c r="IC364" s="179"/>
      <c r="ID364" s="179"/>
      <c r="IE364" s="179"/>
      <c r="IF364" s="179"/>
      <c r="IG364" s="179"/>
      <c r="IH364" s="179"/>
      <c r="II364" s="179"/>
      <c r="IJ364" s="179"/>
      <c r="IK364" s="179"/>
      <c r="IL364" s="179"/>
      <c r="IM364" s="179"/>
      <c r="IN364" s="179"/>
      <c r="IO364" s="179"/>
      <c r="IP364" s="179"/>
      <c r="IQ364" s="179"/>
      <c r="IR364" s="179"/>
      <c r="IS364" s="179"/>
      <c r="IT364" s="179"/>
      <c r="IU364" s="179"/>
      <c r="IV364" s="179"/>
    </row>
    <row r="365" spans="1:256">
      <c r="A365" s="177"/>
      <c r="HQ365" s="179"/>
      <c r="HR365" s="179"/>
      <c r="HS365" s="179"/>
      <c r="HT365" s="179"/>
      <c r="HU365" s="179"/>
      <c r="HV365" s="179"/>
      <c r="HW365" s="179"/>
      <c r="HX365" s="179"/>
      <c r="HY365" s="179"/>
      <c r="HZ365" s="179"/>
      <c r="IA365" s="179"/>
      <c r="IB365" s="179"/>
      <c r="IC365" s="179"/>
      <c r="ID365" s="179"/>
      <c r="IE365" s="179"/>
      <c r="IF365" s="179"/>
      <c r="IG365" s="179"/>
      <c r="IH365" s="179"/>
      <c r="II365" s="179"/>
      <c r="IJ365" s="179"/>
      <c r="IK365" s="179"/>
      <c r="IL365" s="179"/>
      <c r="IM365" s="179"/>
      <c r="IN365" s="179"/>
      <c r="IO365" s="179"/>
      <c r="IP365" s="179"/>
      <c r="IQ365" s="179"/>
      <c r="IR365" s="179"/>
      <c r="IS365" s="179"/>
      <c r="IT365" s="179"/>
      <c r="IU365" s="179"/>
      <c r="IV365" s="179"/>
    </row>
    <row r="366" spans="1:256">
      <c r="A366" s="177"/>
      <c r="HQ366" s="179"/>
      <c r="HR366" s="179"/>
      <c r="HS366" s="179"/>
      <c r="HT366" s="179"/>
      <c r="HU366" s="179"/>
      <c r="HV366" s="179"/>
      <c r="HW366" s="179"/>
      <c r="HX366" s="179"/>
      <c r="HY366" s="179"/>
      <c r="HZ366" s="179"/>
      <c r="IA366" s="179"/>
      <c r="IB366" s="179"/>
      <c r="IC366" s="179"/>
      <c r="ID366" s="179"/>
      <c r="IE366" s="179"/>
      <c r="IF366" s="179"/>
      <c r="IG366" s="179"/>
      <c r="IH366" s="179"/>
      <c r="II366" s="179"/>
      <c r="IJ366" s="179"/>
      <c r="IK366" s="179"/>
      <c r="IL366" s="179"/>
      <c r="IM366" s="179"/>
      <c r="IN366" s="179"/>
      <c r="IO366" s="179"/>
      <c r="IP366" s="179"/>
      <c r="IQ366" s="179"/>
      <c r="IR366" s="179"/>
      <c r="IS366" s="179"/>
      <c r="IT366" s="179"/>
      <c r="IU366" s="179"/>
      <c r="IV366" s="179"/>
    </row>
    <row r="367" spans="1:256">
      <c r="A367" s="177"/>
      <c r="HQ367" s="179"/>
      <c r="HR367" s="179"/>
      <c r="HS367" s="179"/>
      <c r="HT367" s="179"/>
      <c r="HU367" s="179"/>
      <c r="HV367" s="179"/>
      <c r="HW367" s="179"/>
      <c r="HX367" s="179"/>
      <c r="HY367" s="179"/>
      <c r="HZ367" s="179"/>
      <c r="IA367" s="179"/>
      <c r="IB367" s="179"/>
      <c r="IC367" s="179"/>
      <c r="ID367" s="179"/>
      <c r="IE367" s="179"/>
      <c r="IF367" s="179"/>
      <c r="IG367" s="179"/>
      <c r="IH367" s="179"/>
      <c r="II367" s="179"/>
      <c r="IJ367" s="179"/>
      <c r="IK367" s="179"/>
      <c r="IL367" s="179"/>
      <c r="IM367" s="179"/>
      <c r="IN367" s="179"/>
      <c r="IO367" s="179"/>
      <c r="IP367" s="179"/>
      <c r="IQ367" s="179"/>
      <c r="IR367" s="179"/>
      <c r="IS367" s="179"/>
      <c r="IT367" s="179"/>
      <c r="IU367" s="179"/>
      <c r="IV367" s="179"/>
    </row>
    <row r="368" spans="1:256">
      <c r="A368" s="177"/>
      <c r="HQ368" s="179"/>
      <c r="HR368" s="179"/>
      <c r="HS368" s="179"/>
      <c r="HT368" s="179"/>
      <c r="HU368" s="179"/>
      <c r="HV368" s="179"/>
      <c r="HW368" s="179"/>
      <c r="HX368" s="179"/>
      <c r="HY368" s="179"/>
      <c r="HZ368" s="179"/>
      <c r="IA368" s="179"/>
      <c r="IB368" s="179"/>
      <c r="IC368" s="179"/>
      <c r="ID368" s="179"/>
      <c r="IE368" s="179"/>
      <c r="IF368" s="179"/>
      <c r="IG368" s="179"/>
      <c r="IH368" s="179"/>
      <c r="II368" s="179"/>
      <c r="IJ368" s="179"/>
      <c r="IK368" s="179"/>
      <c r="IL368" s="179"/>
      <c r="IM368" s="179"/>
      <c r="IN368" s="179"/>
      <c r="IO368" s="179"/>
      <c r="IP368" s="179"/>
      <c r="IQ368" s="179"/>
      <c r="IR368" s="179"/>
      <c r="IS368" s="179"/>
      <c r="IT368" s="179"/>
      <c r="IU368" s="179"/>
      <c r="IV368" s="179"/>
    </row>
    <row r="369" spans="1:256">
      <c r="A369" s="177"/>
      <c r="HQ369" s="179"/>
      <c r="HR369" s="179"/>
      <c r="HS369" s="179"/>
      <c r="HT369" s="179"/>
      <c r="HU369" s="179"/>
      <c r="HV369" s="179"/>
      <c r="HW369" s="179"/>
      <c r="HX369" s="179"/>
      <c r="HY369" s="179"/>
      <c r="HZ369" s="179"/>
      <c r="IA369" s="179"/>
      <c r="IB369" s="179"/>
      <c r="IC369" s="179"/>
      <c r="ID369" s="179"/>
      <c r="IE369" s="179"/>
      <c r="IF369" s="179"/>
      <c r="IG369" s="179"/>
      <c r="IH369" s="179"/>
      <c r="II369" s="179"/>
      <c r="IJ369" s="179"/>
      <c r="IK369" s="179"/>
      <c r="IL369" s="179"/>
      <c r="IM369" s="179"/>
      <c r="IN369" s="179"/>
      <c r="IO369" s="179"/>
      <c r="IP369" s="179"/>
      <c r="IQ369" s="179"/>
      <c r="IR369" s="179"/>
      <c r="IS369" s="179"/>
      <c r="IT369" s="179"/>
      <c r="IU369" s="179"/>
      <c r="IV369" s="179"/>
    </row>
    <row r="370" spans="1:256">
      <c r="A370" s="177"/>
      <c r="HQ370" s="179"/>
      <c r="HR370" s="179"/>
      <c r="HS370" s="179"/>
      <c r="HT370" s="179"/>
      <c r="HU370" s="179"/>
      <c r="HV370" s="179"/>
      <c r="HW370" s="179"/>
      <c r="HX370" s="179"/>
      <c r="HY370" s="179"/>
      <c r="HZ370" s="179"/>
      <c r="IA370" s="179"/>
      <c r="IB370" s="179"/>
      <c r="IC370" s="179"/>
      <c r="ID370" s="179"/>
      <c r="IE370" s="179"/>
      <c r="IF370" s="179"/>
      <c r="IG370" s="179"/>
      <c r="IH370" s="179"/>
      <c r="II370" s="179"/>
      <c r="IJ370" s="179"/>
      <c r="IK370" s="179"/>
      <c r="IL370" s="179"/>
      <c r="IM370" s="179"/>
      <c r="IN370" s="179"/>
      <c r="IO370" s="179"/>
      <c r="IP370" s="179"/>
      <c r="IQ370" s="179"/>
      <c r="IR370" s="179"/>
      <c r="IS370" s="179"/>
      <c r="IT370" s="179"/>
      <c r="IU370" s="179"/>
      <c r="IV370" s="179"/>
    </row>
    <row r="371" spans="1:256">
      <c r="A371" s="177"/>
      <c r="HQ371" s="179"/>
      <c r="HR371" s="179"/>
      <c r="HS371" s="179"/>
      <c r="HT371" s="179"/>
      <c r="HU371" s="179"/>
      <c r="HV371" s="179"/>
      <c r="HW371" s="179"/>
      <c r="HX371" s="179"/>
      <c r="HY371" s="179"/>
      <c r="HZ371" s="179"/>
      <c r="IA371" s="179"/>
      <c r="IB371" s="179"/>
      <c r="IC371" s="179"/>
      <c r="ID371" s="179"/>
      <c r="IE371" s="179"/>
      <c r="IF371" s="179"/>
      <c r="IG371" s="179"/>
      <c r="IH371" s="179"/>
      <c r="II371" s="179"/>
      <c r="IJ371" s="179"/>
      <c r="IK371" s="179"/>
      <c r="IL371" s="179"/>
      <c r="IM371" s="179"/>
      <c r="IN371" s="179"/>
      <c r="IO371" s="179"/>
      <c r="IP371" s="179"/>
      <c r="IQ371" s="179"/>
      <c r="IR371" s="179"/>
      <c r="IS371" s="179"/>
      <c r="IT371" s="179"/>
      <c r="IU371" s="179"/>
      <c r="IV371" s="179"/>
    </row>
    <row r="372" spans="1:256">
      <c r="A372" s="177"/>
      <c r="HQ372" s="179"/>
      <c r="HR372" s="179"/>
      <c r="HS372" s="179"/>
      <c r="HT372" s="179"/>
      <c r="HU372" s="179"/>
      <c r="HV372" s="179"/>
      <c r="HW372" s="179"/>
      <c r="HX372" s="179"/>
      <c r="HY372" s="179"/>
      <c r="HZ372" s="179"/>
      <c r="IA372" s="179"/>
      <c r="IB372" s="179"/>
      <c r="IC372" s="179"/>
      <c r="ID372" s="179"/>
      <c r="IE372" s="179"/>
      <c r="IF372" s="179"/>
      <c r="IG372" s="179"/>
      <c r="IH372" s="179"/>
      <c r="II372" s="179"/>
      <c r="IJ372" s="179"/>
      <c r="IK372" s="179"/>
      <c r="IL372" s="179"/>
      <c r="IM372" s="179"/>
      <c r="IN372" s="179"/>
      <c r="IO372" s="179"/>
      <c r="IP372" s="179"/>
      <c r="IQ372" s="179"/>
      <c r="IR372" s="179"/>
      <c r="IS372" s="179"/>
      <c r="IT372" s="179"/>
      <c r="IU372" s="179"/>
      <c r="IV372" s="179"/>
    </row>
    <row r="373" spans="1:256">
      <c r="A373" s="177"/>
      <c r="HQ373" s="179"/>
      <c r="HR373" s="179"/>
      <c r="HS373" s="179"/>
      <c r="HT373" s="179"/>
      <c r="HU373" s="179"/>
      <c r="HV373" s="179"/>
      <c r="HW373" s="179"/>
      <c r="HX373" s="179"/>
      <c r="HY373" s="179"/>
      <c r="HZ373" s="179"/>
      <c r="IA373" s="179"/>
      <c r="IB373" s="179"/>
      <c r="IC373" s="179"/>
      <c r="ID373" s="179"/>
      <c r="IE373" s="179"/>
      <c r="IF373" s="179"/>
      <c r="IG373" s="179"/>
      <c r="IH373" s="179"/>
      <c r="II373" s="179"/>
      <c r="IJ373" s="179"/>
      <c r="IK373" s="179"/>
      <c r="IL373" s="179"/>
      <c r="IM373" s="179"/>
      <c r="IN373" s="179"/>
      <c r="IO373" s="179"/>
      <c r="IP373" s="179"/>
      <c r="IQ373" s="179"/>
      <c r="IR373" s="179"/>
      <c r="IS373" s="179"/>
      <c r="IT373" s="179"/>
      <c r="IU373" s="179"/>
      <c r="IV373" s="179"/>
    </row>
    <row r="374" spans="1:256">
      <c r="A374" s="177"/>
      <c r="HQ374" s="179"/>
      <c r="HR374" s="179"/>
      <c r="HS374" s="179"/>
      <c r="HT374" s="179"/>
      <c r="HU374" s="179"/>
      <c r="HV374" s="179"/>
      <c r="HW374" s="179"/>
      <c r="HX374" s="179"/>
      <c r="HY374" s="179"/>
      <c r="HZ374" s="179"/>
      <c r="IA374" s="179"/>
      <c r="IB374" s="179"/>
      <c r="IC374" s="179"/>
      <c r="ID374" s="179"/>
      <c r="IE374" s="179"/>
      <c r="IF374" s="179"/>
      <c r="IG374" s="179"/>
      <c r="IH374" s="179"/>
      <c r="II374" s="179"/>
      <c r="IJ374" s="179"/>
      <c r="IK374" s="179"/>
      <c r="IL374" s="179"/>
      <c r="IM374" s="179"/>
      <c r="IN374" s="179"/>
      <c r="IO374" s="179"/>
      <c r="IP374" s="179"/>
      <c r="IQ374" s="179"/>
      <c r="IR374" s="179"/>
      <c r="IS374" s="179"/>
      <c r="IT374" s="179"/>
      <c r="IU374" s="179"/>
      <c r="IV374" s="179"/>
    </row>
    <row r="375" spans="1:256">
      <c r="A375" s="177"/>
      <c r="HQ375" s="179"/>
      <c r="HR375" s="179"/>
      <c r="HS375" s="179"/>
      <c r="HT375" s="179"/>
      <c r="HU375" s="179"/>
      <c r="HV375" s="179"/>
      <c r="HW375" s="179"/>
      <c r="HX375" s="179"/>
      <c r="HY375" s="179"/>
      <c r="HZ375" s="179"/>
      <c r="IA375" s="179"/>
      <c r="IB375" s="179"/>
      <c r="IC375" s="179"/>
      <c r="ID375" s="179"/>
      <c r="IE375" s="179"/>
      <c r="IF375" s="179"/>
      <c r="IG375" s="179"/>
      <c r="IH375" s="179"/>
      <c r="II375" s="179"/>
      <c r="IJ375" s="179"/>
      <c r="IK375" s="179"/>
      <c r="IL375" s="179"/>
      <c r="IM375" s="179"/>
      <c r="IN375" s="179"/>
      <c r="IO375" s="179"/>
      <c r="IP375" s="179"/>
      <c r="IQ375" s="179"/>
      <c r="IR375" s="179"/>
      <c r="IS375" s="179"/>
      <c r="IT375" s="179"/>
      <c r="IU375" s="179"/>
      <c r="IV375" s="179"/>
    </row>
    <row r="376" spans="1:256">
      <c r="A376" s="177"/>
      <c r="HQ376" s="179"/>
      <c r="HR376" s="179"/>
      <c r="HS376" s="179"/>
      <c r="HT376" s="179"/>
      <c r="HU376" s="179"/>
      <c r="HV376" s="179"/>
      <c r="HW376" s="179"/>
      <c r="HX376" s="179"/>
      <c r="HY376" s="179"/>
      <c r="HZ376" s="179"/>
      <c r="IA376" s="179"/>
      <c r="IB376" s="179"/>
      <c r="IC376" s="179"/>
      <c r="ID376" s="179"/>
      <c r="IE376" s="179"/>
      <c r="IF376" s="179"/>
      <c r="IG376" s="179"/>
      <c r="IH376" s="179"/>
      <c r="II376" s="179"/>
      <c r="IJ376" s="179"/>
      <c r="IK376" s="179"/>
      <c r="IL376" s="179"/>
      <c r="IM376" s="179"/>
      <c r="IN376" s="179"/>
      <c r="IO376" s="179"/>
      <c r="IP376" s="179"/>
      <c r="IQ376" s="179"/>
      <c r="IR376" s="179"/>
      <c r="IS376" s="179"/>
      <c r="IT376" s="179"/>
      <c r="IU376" s="179"/>
      <c r="IV376" s="179"/>
    </row>
    <row r="377" spans="1:256">
      <c r="A377" s="177"/>
      <c r="HQ377" s="179"/>
      <c r="HR377" s="179"/>
      <c r="HS377" s="179"/>
      <c r="HT377" s="179"/>
      <c r="HU377" s="179"/>
      <c r="HV377" s="179"/>
      <c r="HW377" s="179"/>
      <c r="HX377" s="179"/>
      <c r="HY377" s="179"/>
      <c r="HZ377" s="179"/>
      <c r="IA377" s="179"/>
      <c r="IB377" s="179"/>
      <c r="IC377" s="179"/>
      <c r="ID377" s="179"/>
      <c r="IE377" s="179"/>
      <c r="IF377" s="179"/>
      <c r="IG377" s="179"/>
      <c r="IH377" s="179"/>
      <c r="II377" s="179"/>
      <c r="IJ377" s="179"/>
      <c r="IK377" s="179"/>
      <c r="IL377" s="179"/>
      <c r="IM377" s="179"/>
      <c r="IN377" s="179"/>
      <c r="IO377" s="179"/>
      <c r="IP377" s="179"/>
      <c r="IQ377" s="179"/>
      <c r="IR377" s="179"/>
      <c r="IS377" s="179"/>
      <c r="IT377" s="179"/>
      <c r="IU377" s="179"/>
      <c r="IV377" s="179"/>
    </row>
    <row r="378" spans="1:256">
      <c r="A378" s="177"/>
      <c r="HQ378" s="179"/>
      <c r="HR378" s="179"/>
      <c r="HS378" s="179"/>
      <c r="HT378" s="179"/>
      <c r="HU378" s="179"/>
      <c r="HV378" s="179"/>
      <c r="HW378" s="179"/>
      <c r="HX378" s="179"/>
      <c r="HY378" s="179"/>
      <c r="HZ378" s="179"/>
      <c r="IA378" s="179"/>
      <c r="IB378" s="179"/>
      <c r="IC378" s="179"/>
      <c r="ID378" s="179"/>
      <c r="IE378" s="179"/>
      <c r="IF378" s="179"/>
      <c r="IG378" s="179"/>
      <c r="IH378" s="179"/>
      <c r="II378" s="179"/>
      <c r="IJ378" s="179"/>
      <c r="IK378" s="179"/>
      <c r="IL378" s="179"/>
      <c r="IM378" s="179"/>
      <c r="IN378" s="179"/>
      <c r="IO378" s="179"/>
      <c r="IP378" s="179"/>
      <c r="IQ378" s="179"/>
      <c r="IR378" s="179"/>
      <c r="IS378" s="179"/>
      <c r="IT378" s="179"/>
      <c r="IU378" s="179"/>
      <c r="IV378" s="179"/>
    </row>
    <row r="379" spans="1:256">
      <c r="A379" s="177"/>
      <c r="HQ379" s="179"/>
      <c r="HR379" s="179"/>
      <c r="HS379" s="179"/>
      <c r="HT379" s="179"/>
      <c r="HU379" s="179"/>
      <c r="HV379" s="179"/>
      <c r="HW379" s="179"/>
      <c r="HX379" s="179"/>
      <c r="HY379" s="179"/>
      <c r="HZ379" s="179"/>
      <c r="IA379" s="179"/>
      <c r="IB379" s="179"/>
      <c r="IC379" s="179"/>
      <c r="ID379" s="179"/>
      <c r="IE379" s="179"/>
      <c r="IF379" s="179"/>
      <c r="IG379" s="179"/>
      <c r="IH379" s="179"/>
      <c r="II379" s="179"/>
      <c r="IJ379" s="179"/>
      <c r="IK379" s="179"/>
      <c r="IL379" s="179"/>
      <c r="IM379" s="179"/>
      <c r="IN379" s="179"/>
      <c r="IO379" s="179"/>
      <c r="IP379" s="179"/>
      <c r="IQ379" s="179"/>
      <c r="IR379" s="179"/>
      <c r="IS379" s="179"/>
      <c r="IT379" s="179"/>
      <c r="IU379" s="179"/>
      <c r="IV379" s="179"/>
    </row>
    <row r="380" spans="1:256">
      <c r="A380" s="177"/>
      <c r="HQ380" s="179"/>
      <c r="HR380" s="179"/>
      <c r="HS380" s="179"/>
      <c r="HT380" s="179"/>
      <c r="HU380" s="179"/>
      <c r="HV380" s="179"/>
      <c r="HW380" s="179"/>
      <c r="HX380" s="179"/>
      <c r="HY380" s="179"/>
      <c r="HZ380" s="179"/>
      <c r="IA380" s="179"/>
      <c r="IB380" s="179"/>
      <c r="IC380" s="179"/>
      <c r="ID380" s="179"/>
      <c r="IE380" s="179"/>
      <c r="IF380" s="179"/>
      <c r="IG380" s="179"/>
      <c r="IH380" s="179"/>
      <c r="II380" s="179"/>
      <c r="IJ380" s="179"/>
      <c r="IK380" s="179"/>
      <c r="IL380" s="179"/>
      <c r="IM380" s="179"/>
      <c r="IN380" s="179"/>
      <c r="IO380" s="179"/>
      <c r="IP380" s="179"/>
      <c r="IQ380" s="179"/>
      <c r="IR380" s="179"/>
      <c r="IS380" s="179"/>
      <c r="IT380" s="179"/>
      <c r="IU380" s="179"/>
      <c r="IV380" s="179"/>
    </row>
    <row r="381" spans="1:256">
      <c r="A381" s="177"/>
      <c r="HQ381" s="179"/>
      <c r="HR381" s="179"/>
      <c r="HS381" s="179"/>
      <c r="HT381" s="179"/>
      <c r="HU381" s="179"/>
      <c r="HV381" s="179"/>
      <c r="HW381" s="179"/>
      <c r="HX381" s="179"/>
      <c r="HY381" s="179"/>
      <c r="HZ381" s="179"/>
      <c r="IA381" s="179"/>
      <c r="IB381" s="179"/>
      <c r="IC381" s="179"/>
      <c r="ID381" s="179"/>
      <c r="IE381" s="179"/>
      <c r="IF381" s="179"/>
      <c r="IG381" s="179"/>
      <c r="IH381" s="179"/>
      <c r="II381" s="179"/>
      <c r="IJ381" s="179"/>
      <c r="IK381" s="179"/>
      <c r="IL381" s="179"/>
      <c r="IM381" s="179"/>
      <c r="IN381" s="179"/>
      <c r="IO381" s="179"/>
      <c r="IP381" s="179"/>
      <c r="IQ381" s="179"/>
      <c r="IR381" s="179"/>
      <c r="IS381" s="179"/>
      <c r="IT381" s="179"/>
      <c r="IU381" s="179"/>
      <c r="IV381" s="179"/>
    </row>
    <row r="382" spans="1:256">
      <c r="A382" s="177"/>
      <c r="HQ382" s="179"/>
      <c r="HR382" s="179"/>
      <c r="HS382" s="179"/>
      <c r="HT382" s="179"/>
      <c r="HU382" s="179"/>
      <c r="HV382" s="179"/>
      <c r="HW382" s="179"/>
      <c r="HX382" s="179"/>
      <c r="HY382" s="179"/>
      <c r="HZ382" s="179"/>
      <c r="IA382" s="179"/>
      <c r="IB382" s="179"/>
      <c r="IC382" s="179"/>
      <c r="ID382" s="179"/>
      <c r="IE382" s="179"/>
      <c r="IF382" s="179"/>
      <c r="IG382" s="179"/>
      <c r="IH382" s="179"/>
      <c r="II382" s="179"/>
      <c r="IJ382" s="179"/>
      <c r="IK382" s="179"/>
      <c r="IL382" s="179"/>
      <c r="IM382" s="179"/>
      <c r="IN382" s="179"/>
      <c r="IO382" s="179"/>
      <c r="IP382" s="179"/>
      <c r="IQ382" s="179"/>
      <c r="IR382" s="179"/>
      <c r="IS382" s="179"/>
      <c r="IT382" s="179"/>
      <c r="IU382" s="179"/>
      <c r="IV382" s="179"/>
    </row>
    <row r="383" spans="1:256">
      <c r="A383" s="177"/>
      <c r="HQ383" s="179"/>
      <c r="HR383" s="179"/>
      <c r="HS383" s="179"/>
      <c r="HT383" s="179"/>
      <c r="HU383" s="179"/>
      <c r="HV383" s="179"/>
      <c r="HW383" s="179"/>
      <c r="HX383" s="179"/>
      <c r="HY383" s="179"/>
      <c r="HZ383" s="179"/>
      <c r="IA383" s="179"/>
      <c r="IB383" s="179"/>
      <c r="IC383" s="179"/>
      <c r="ID383" s="179"/>
      <c r="IE383" s="179"/>
      <c r="IF383" s="179"/>
      <c r="IG383" s="179"/>
      <c r="IH383" s="179"/>
      <c r="II383" s="179"/>
      <c r="IJ383" s="179"/>
      <c r="IK383" s="179"/>
      <c r="IL383" s="179"/>
      <c r="IM383" s="179"/>
      <c r="IN383" s="179"/>
      <c r="IO383" s="179"/>
      <c r="IP383" s="179"/>
      <c r="IQ383" s="179"/>
      <c r="IR383" s="179"/>
      <c r="IS383" s="179"/>
      <c r="IT383" s="179"/>
      <c r="IU383" s="179"/>
      <c r="IV383" s="179"/>
    </row>
    <row r="384" spans="1:256">
      <c r="A384" s="177"/>
      <c r="HQ384" s="179"/>
      <c r="HR384" s="179"/>
      <c r="HS384" s="179"/>
      <c r="HT384" s="179"/>
      <c r="HU384" s="179"/>
      <c r="HV384" s="179"/>
      <c r="HW384" s="179"/>
      <c r="HX384" s="179"/>
      <c r="HY384" s="179"/>
      <c r="HZ384" s="179"/>
      <c r="IA384" s="179"/>
      <c r="IB384" s="179"/>
      <c r="IC384" s="179"/>
      <c r="ID384" s="179"/>
      <c r="IE384" s="179"/>
      <c r="IF384" s="179"/>
      <c r="IG384" s="179"/>
      <c r="IH384" s="179"/>
      <c r="II384" s="179"/>
      <c r="IJ384" s="179"/>
      <c r="IK384" s="179"/>
      <c r="IL384" s="179"/>
      <c r="IM384" s="179"/>
      <c r="IN384" s="179"/>
      <c r="IO384" s="179"/>
      <c r="IP384" s="179"/>
      <c r="IQ384" s="179"/>
      <c r="IR384" s="179"/>
      <c r="IS384" s="179"/>
      <c r="IT384" s="179"/>
      <c r="IU384" s="179"/>
      <c r="IV384" s="179"/>
    </row>
    <row r="385" spans="1:256">
      <c r="A385" s="177"/>
      <c r="HQ385" s="179"/>
      <c r="HR385" s="179"/>
      <c r="HS385" s="179"/>
      <c r="HT385" s="179"/>
      <c r="HU385" s="179"/>
      <c r="HV385" s="179"/>
      <c r="HW385" s="179"/>
      <c r="HX385" s="179"/>
      <c r="HY385" s="179"/>
      <c r="HZ385" s="179"/>
      <c r="IA385" s="179"/>
      <c r="IB385" s="179"/>
      <c r="IC385" s="179"/>
      <c r="ID385" s="179"/>
      <c r="IE385" s="179"/>
      <c r="IF385" s="179"/>
      <c r="IG385" s="179"/>
      <c r="IH385" s="179"/>
      <c r="II385" s="179"/>
      <c r="IJ385" s="179"/>
      <c r="IK385" s="179"/>
      <c r="IL385" s="179"/>
      <c r="IM385" s="179"/>
      <c r="IN385" s="179"/>
      <c r="IO385" s="179"/>
      <c r="IP385" s="179"/>
      <c r="IQ385" s="179"/>
      <c r="IR385" s="179"/>
      <c r="IS385" s="179"/>
      <c r="IT385" s="179"/>
      <c r="IU385" s="179"/>
      <c r="IV385" s="179"/>
    </row>
    <row r="386" spans="1:256">
      <c r="A386" s="177"/>
      <c r="HQ386" s="179"/>
      <c r="HR386" s="179"/>
      <c r="HS386" s="179"/>
      <c r="HT386" s="179"/>
      <c r="HU386" s="179"/>
      <c r="HV386" s="179"/>
      <c r="HW386" s="179"/>
      <c r="HX386" s="179"/>
      <c r="HY386" s="179"/>
      <c r="HZ386" s="179"/>
      <c r="IA386" s="179"/>
      <c r="IB386" s="179"/>
      <c r="IC386" s="179"/>
      <c r="ID386" s="179"/>
      <c r="IE386" s="179"/>
      <c r="IF386" s="179"/>
      <c r="IG386" s="179"/>
      <c r="IH386" s="179"/>
      <c r="II386" s="179"/>
      <c r="IJ386" s="179"/>
      <c r="IK386" s="179"/>
      <c r="IL386" s="179"/>
      <c r="IM386" s="179"/>
      <c r="IN386" s="179"/>
      <c r="IO386" s="179"/>
      <c r="IP386" s="179"/>
      <c r="IQ386" s="179"/>
      <c r="IR386" s="179"/>
      <c r="IS386" s="179"/>
      <c r="IT386" s="179"/>
      <c r="IU386" s="179"/>
      <c r="IV386" s="179"/>
    </row>
    <row r="387" spans="1:256">
      <c r="A387" s="177"/>
      <c r="HQ387" s="179"/>
      <c r="HR387" s="179"/>
      <c r="HS387" s="179"/>
      <c r="HT387" s="179"/>
      <c r="HU387" s="179"/>
      <c r="HV387" s="179"/>
      <c r="HW387" s="179"/>
      <c r="HX387" s="179"/>
      <c r="HY387" s="179"/>
      <c r="HZ387" s="179"/>
      <c r="IA387" s="179"/>
      <c r="IB387" s="179"/>
      <c r="IC387" s="179"/>
      <c r="ID387" s="179"/>
      <c r="IE387" s="179"/>
      <c r="IF387" s="179"/>
      <c r="IG387" s="179"/>
      <c r="IH387" s="179"/>
      <c r="II387" s="179"/>
      <c r="IJ387" s="179"/>
      <c r="IK387" s="179"/>
      <c r="IL387" s="179"/>
      <c r="IM387" s="179"/>
      <c r="IN387" s="179"/>
      <c r="IO387" s="179"/>
      <c r="IP387" s="179"/>
      <c r="IQ387" s="179"/>
      <c r="IR387" s="179"/>
      <c r="IS387" s="179"/>
      <c r="IT387" s="179"/>
      <c r="IU387" s="179"/>
      <c r="IV387" s="179"/>
    </row>
    <row r="388" spans="1:256">
      <c r="A388" s="177"/>
      <c r="HQ388" s="179"/>
      <c r="HR388" s="179"/>
      <c r="HS388" s="179"/>
      <c r="HT388" s="179"/>
      <c r="HU388" s="179"/>
      <c r="HV388" s="179"/>
      <c r="HW388" s="179"/>
      <c r="HX388" s="179"/>
      <c r="HY388" s="179"/>
      <c r="HZ388" s="179"/>
      <c r="IA388" s="179"/>
      <c r="IB388" s="179"/>
      <c r="IC388" s="179"/>
      <c r="ID388" s="179"/>
      <c r="IE388" s="179"/>
      <c r="IF388" s="179"/>
      <c r="IG388" s="179"/>
      <c r="IH388" s="179"/>
      <c r="II388" s="179"/>
      <c r="IJ388" s="179"/>
      <c r="IK388" s="179"/>
      <c r="IL388" s="179"/>
      <c r="IM388" s="179"/>
      <c r="IN388" s="179"/>
      <c r="IO388" s="179"/>
      <c r="IP388" s="179"/>
      <c r="IQ388" s="179"/>
      <c r="IR388" s="179"/>
      <c r="IS388" s="179"/>
      <c r="IT388" s="179"/>
      <c r="IU388" s="179"/>
      <c r="IV388" s="179"/>
    </row>
    <row r="389" spans="1:256">
      <c r="A389" s="177"/>
      <c r="HQ389" s="179"/>
      <c r="HR389" s="179"/>
      <c r="HS389" s="179"/>
      <c r="HT389" s="179"/>
      <c r="HU389" s="179"/>
      <c r="HV389" s="179"/>
      <c r="HW389" s="179"/>
      <c r="HX389" s="179"/>
      <c r="HY389" s="179"/>
      <c r="HZ389" s="179"/>
      <c r="IA389" s="179"/>
      <c r="IB389" s="179"/>
      <c r="IC389" s="179"/>
      <c r="ID389" s="179"/>
      <c r="IE389" s="179"/>
      <c r="IF389" s="179"/>
      <c r="IG389" s="179"/>
      <c r="IH389" s="179"/>
      <c r="II389" s="179"/>
      <c r="IJ389" s="179"/>
      <c r="IK389" s="179"/>
      <c r="IL389" s="179"/>
      <c r="IM389" s="179"/>
      <c r="IN389" s="179"/>
      <c r="IO389" s="179"/>
      <c r="IP389" s="179"/>
      <c r="IQ389" s="179"/>
      <c r="IR389" s="179"/>
      <c r="IS389" s="179"/>
      <c r="IT389" s="179"/>
      <c r="IU389" s="179"/>
      <c r="IV389" s="179"/>
    </row>
    <row r="390" spans="1:256">
      <c r="A390" s="177"/>
      <c r="HQ390" s="179"/>
      <c r="HR390" s="179"/>
      <c r="HS390" s="179"/>
      <c r="HT390" s="179"/>
      <c r="HU390" s="179"/>
      <c r="HV390" s="179"/>
      <c r="HW390" s="179"/>
      <c r="HX390" s="179"/>
      <c r="HY390" s="179"/>
      <c r="HZ390" s="179"/>
      <c r="IA390" s="179"/>
      <c r="IB390" s="179"/>
      <c r="IC390" s="179"/>
      <c r="ID390" s="179"/>
      <c r="IE390" s="179"/>
      <c r="IF390" s="179"/>
      <c r="IG390" s="179"/>
      <c r="IH390" s="179"/>
      <c r="II390" s="179"/>
      <c r="IJ390" s="179"/>
      <c r="IK390" s="179"/>
      <c r="IL390" s="179"/>
      <c r="IM390" s="179"/>
      <c r="IN390" s="179"/>
      <c r="IO390" s="179"/>
      <c r="IP390" s="179"/>
      <c r="IQ390" s="179"/>
      <c r="IR390" s="179"/>
      <c r="IS390" s="179"/>
      <c r="IT390" s="179"/>
      <c r="IU390" s="179"/>
      <c r="IV390" s="179"/>
    </row>
    <row r="391" spans="1:256">
      <c r="A391" s="177"/>
      <c r="HQ391" s="179"/>
      <c r="HR391" s="179"/>
      <c r="HS391" s="179"/>
      <c r="HT391" s="179"/>
      <c r="HU391" s="179"/>
      <c r="HV391" s="179"/>
      <c r="HW391" s="179"/>
      <c r="HX391" s="179"/>
      <c r="HY391" s="179"/>
      <c r="HZ391" s="179"/>
      <c r="IA391" s="179"/>
      <c r="IB391" s="179"/>
      <c r="IC391" s="179"/>
      <c r="ID391" s="179"/>
      <c r="IE391" s="179"/>
      <c r="IF391" s="179"/>
      <c r="IG391" s="179"/>
      <c r="IH391" s="179"/>
      <c r="II391" s="179"/>
      <c r="IJ391" s="179"/>
      <c r="IK391" s="179"/>
      <c r="IL391" s="179"/>
      <c r="IM391" s="179"/>
      <c r="IN391" s="179"/>
      <c r="IO391" s="179"/>
      <c r="IP391" s="179"/>
      <c r="IQ391" s="179"/>
      <c r="IR391" s="179"/>
      <c r="IS391" s="179"/>
      <c r="IT391" s="179"/>
      <c r="IU391" s="179"/>
      <c r="IV391" s="179"/>
    </row>
    <row r="392" spans="1:256">
      <c r="A392" s="177"/>
      <c r="HQ392" s="179"/>
      <c r="HR392" s="179"/>
      <c r="HS392" s="179"/>
      <c r="HT392" s="179"/>
      <c r="HU392" s="179"/>
      <c r="HV392" s="179"/>
      <c r="HW392" s="179"/>
      <c r="HX392" s="179"/>
      <c r="HY392" s="179"/>
      <c r="HZ392" s="179"/>
      <c r="IA392" s="179"/>
      <c r="IB392" s="179"/>
      <c r="IC392" s="179"/>
      <c r="ID392" s="179"/>
      <c r="IE392" s="179"/>
      <c r="IF392" s="179"/>
      <c r="IG392" s="179"/>
      <c r="IH392" s="179"/>
      <c r="II392" s="179"/>
      <c r="IJ392" s="179"/>
      <c r="IK392" s="179"/>
      <c r="IL392" s="179"/>
      <c r="IM392" s="179"/>
      <c r="IN392" s="179"/>
      <c r="IO392" s="179"/>
      <c r="IP392" s="179"/>
      <c r="IQ392" s="179"/>
      <c r="IR392" s="179"/>
      <c r="IS392" s="179"/>
      <c r="IT392" s="179"/>
      <c r="IU392" s="179"/>
      <c r="IV392" s="179"/>
    </row>
    <row r="393" spans="1:256">
      <c r="A393" s="177"/>
      <c r="HQ393" s="179"/>
      <c r="HR393" s="179"/>
      <c r="HS393" s="179"/>
      <c r="HT393" s="179"/>
      <c r="HU393" s="179"/>
      <c r="HV393" s="179"/>
      <c r="HW393" s="179"/>
      <c r="HX393" s="179"/>
      <c r="HY393" s="179"/>
      <c r="HZ393" s="179"/>
      <c r="IA393" s="179"/>
      <c r="IB393" s="179"/>
      <c r="IC393" s="179"/>
      <c r="ID393" s="179"/>
      <c r="IE393" s="179"/>
      <c r="IF393" s="179"/>
      <c r="IG393" s="179"/>
      <c r="IH393" s="179"/>
      <c r="II393" s="179"/>
      <c r="IJ393" s="179"/>
      <c r="IK393" s="179"/>
      <c r="IL393" s="179"/>
      <c r="IM393" s="179"/>
      <c r="IN393" s="179"/>
      <c r="IO393" s="179"/>
      <c r="IP393" s="179"/>
      <c r="IQ393" s="179"/>
      <c r="IR393" s="179"/>
      <c r="IS393" s="179"/>
      <c r="IT393" s="179"/>
      <c r="IU393" s="179"/>
      <c r="IV393" s="179"/>
    </row>
    <row r="394" spans="1:256">
      <c r="A394" s="177"/>
      <c r="HQ394" s="179"/>
      <c r="HR394" s="179"/>
      <c r="HS394" s="179"/>
      <c r="HT394" s="179"/>
      <c r="HU394" s="179"/>
      <c r="HV394" s="179"/>
      <c r="HW394" s="179"/>
      <c r="HX394" s="179"/>
      <c r="HY394" s="179"/>
      <c r="HZ394" s="179"/>
      <c r="IA394" s="179"/>
      <c r="IB394" s="179"/>
      <c r="IC394" s="179"/>
      <c r="ID394" s="179"/>
      <c r="IE394" s="179"/>
      <c r="IF394" s="179"/>
      <c r="IG394" s="179"/>
      <c r="IH394" s="179"/>
      <c r="II394" s="179"/>
      <c r="IJ394" s="179"/>
      <c r="IK394" s="179"/>
      <c r="IL394" s="179"/>
      <c r="IM394" s="179"/>
      <c r="IN394" s="179"/>
      <c r="IO394" s="179"/>
      <c r="IP394" s="179"/>
      <c r="IQ394" s="179"/>
      <c r="IR394" s="179"/>
      <c r="IS394" s="179"/>
      <c r="IT394" s="179"/>
      <c r="IU394" s="179"/>
      <c r="IV394" s="179"/>
    </row>
    <row r="395" spans="1:256">
      <c r="A395" s="177"/>
      <c r="HQ395" s="179"/>
      <c r="HR395" s="179"/>
      <c r="HS395" s="179"/>
      <c r="HT395" s="179"/>
      <c r="HU395" s="179"/>
      <c r="HV395" s="179"/>
      <c r="HW395" s="179"/>
      <c r="HX395" s="179"/>
      <c r="HY395" s="179"/>
      <c r="HZ395" s="179"/>
      <c r="IA395" s="179"/>
      <c r="IB395" s="179"/>
      <c r="IC395" s="179"/>
      <c r="ID395" s="179"/>
      <c r="IE395" s="179"/>
      <c r="IF395" s="179"/>
      <c r="IG395" s="179"/>
      <c r="IH395" s="179"/>
      <c r="II395" s="179"/>
      <c r="IJ395" s="179"/>
      <c r="IK395" s="179"/>
      <c r="IL395" s="179"/>
      <c r="IM395" s="179"/>
      <c r="IN395" s="179"/>
      <c r="IO395" s="179"/>
      <c r="IP395" s="179"/>
      <c r="IQ395" s="179"/>
      <c r="IR395" s="179"/>
      <c r="IS395" s="179"/>
      <c r="IT395" s="179"/>
      <c r="IU395" s="179"/>
      <c r="IV395" s="179"/>
    </row>
    <row r="396" spans="1:256">
      <c r="A396" s="177"/>
      <c r="HQ396" s="179"/>
      <c r="HR396" s="179"/>
      <c r="HS396" s="179"/>
      <c r="HT396" s="179"/>
      <c r="HU396" s="179"/>
      <c r="HV396" s="179"/>
      <c r="HW396" s="179"/>
      <c r="HX396" s="179"/>
      <c r="HY396" s="179"/>
      <c r="HZ396" s="179"/>
      <c r="IA396" s="179"/>
      <c r="IB396" s="179"/>
      <c r="IC396" s="179"/>
      <c r="ID396" s="179"/>
      <c r="IE396" s="179"/>
      <c r="IF396" s="179"/>
      <c r="IG396" s="179"/>
      <c r="IH396" s="179"/>
      <c r="II396" s="179"/>
      <c r="IJ396" s="179"/>
      <c r="IK396" s="179"/>
      <c r="IL396" s="179"/>
      <c r="IM396" s="179"/>
      <c r="IN396" s="179"/>
      <c r="IO396" s="179"/>
      <c r="IP396" s="179"/>
      <c r="IQ396" s="179"/>
      <c r="IR396" s="179"/>
      <c r="IS396" s="179"/>
      <c r="IT396" s="179"/>
      <c r="IU396" s="179"/>
      <c r="IV396" s="179"/>
    </row>
    <row r="397" spans="1:256">
      <c r="A397" s="177"/>
      <c r="HQ397" s="179"/>
      <c r="HR397" s="179"/>
      <c r="HS397" s="179"/>
      <c r="HT397" s="179"/>
      <c r="HU397" s="179"/>
      <c r="HV397" s="179"/>
      <c r="HW397" s="179"/>
      <c r="HX397" s="179"/>
      <c r="HY397" s="179"/>
      <c r="HZ397" s="179"/>
      <c r="IA397" s="179"/>
      <c r="IB397" s="179"/>
      <c r="IC397" s="179"/>
      <c r="ID397" s="179"/>
      <c r="IE397" s="179"/>
      <c r="IF397" s="179"/>
      <c r="IG397" s="179"/>
      <c r="IH397" s="179"/>
      <c r="II397" s="179"/>
      <c r="IJ397" s="179"/>
      <c r="IK397" s="179"/>
      <c r="IL397" s="179"/>
      <c r="IM397" s="179"/>
      <c r="IN397" s="179"/>
      <c r="IO397" s="179"/>
      <c r="IP397" s="179"/>
      <c r="IQ397" s="179"/>
      <c r="IR397" s="179"/>
      <c r="IS397" s="179"/>
      <c r="IT397" s="179"/>
      <c r="IU397" s="179"/>
      <c r="IV397" s="179"/>
    </row>
    <row r="398" spans="1:256">
      <c r="A398" s="177"/>
      <c r="HQ398" s="179"/>
      <c r="HR398" s="179"/>
      <c r="HS398" s="179"/>
      <c r="HT398" s="179"/>
      <c r="HU398" s="179"/>
      <c r="HV398" s="179"/>
      <c r="HW398" s="179"/>
      <c r="HX398" s="179"/>
      <c r="HY398" s="179"/>
      <c r="HZ398" s="179"/>
      <c r="IA398" s="179"/>
      <c r="IB398" s="179"/>
      <c r="IC398" s="179"/>
      <c r="ID398" s="179"/>
      <c r="IE398" s="179"/>
      <c r="IF398" s="179"/>
      <c r="IG398" s="179"/>
      <c r="IH398" s="179"/>
      <c r="II398" s="179"/>
      <c r="IJ398" s="179"/>
      <c r="IK398" s="179"/>
      <c r="IL398" s="179"/>
      <c r="IM398" s="179"/>
      <c r="IN398" s="179"/>
      <c r="IO398" s="179"/>
      <c r="IP398" s="179"/>
      <c r="IQ398" s="179"/>
      <c r="IR398" s="179"/>
      <c r="IS398" s="179"/>
      <c r="IT398" s="179"/>
      <c r="IU398" s="179"/>
      <c r="IV398" s="179"/>
    </row>
    <row r="399" spans="1:256">
      <c r="A399" s="177"/>
      <c r="HQ399" s="179"/>
      <c r="HR399" s="179"/>
      <c r="HS399" s="179"/>
      <c r="HT399" s="179"/>
      <c r="HU399" s="179"/>
      <c r="HV399" s="179"/>
      <c r="HW399" s="179"/>
      <c r="HX399" s="179"/>
      <c r="HY399" s="179"/>
      <c r="HZ399" s="179"/>
      <c r="IA399" s="179"/>
      <c r="IB399" s="179"/>
      <c r="IC399" s="179"/>
      <c r="ID399" s="179"/>
      <c r="IE399" s="179"/>
      <c r="IF399" s="179"/>
      <c r="IG399" s="179"/>
      <c r="IH399" s="179"/>
      <c r="II399" s="179"/>
      <c r="IJ399" s="179"/>
      <c r="IK399" s="179"/>
      <c r="IL399" s="179"/>
      <c r="IM399" s="179"/>
      <c r="IN399" s="179"/>
      <c r="IO399" s="179"/>
      <c r="IP399" s="179"/>
      <c r="IQ399" s="179"/>
      <c r="IR399" s="179"/>
      <c r="IS399" s="179"/>
      <c r="IT399" s="179"/>
      <c r="IU399" s="179"/>
      <c r="IV399" s="179"/>
    </row>
    <row r="400" spans="1:256">
      <c r="A400" s="177"/>
      <c r="HQ400" s="179"/>
      <c r="HR400" s="179"/>
      <c r="HS400" s="179"/>
      <c r="HT400" s="179"/>
      <c r="HU400" s="179"/>
      <c r="HV400" s="179"/>
      <c r="HW400" s="179"/>
      <c r="HX400" s="179"/>
      <c r="HY400" s="179"/>
      <c r="HZ400" s="179"/>
      <c r="IA400" s="179"/>
      <c r="IB400" s="179"/>
      <c r="IC400" s="179"/>
      <c r="ID400" s="179"/>
      <c r="IE400" s="179"/>
      <c r="IF400" s="179"/>
      <c r="IG400" s="179"/>
      <c r="IH400" s="179"/>
      <c r="II400" s="179"/>
      <c r="IJ400" s="179"/>
      <c r="IK400" s="179"/>
      <c r="IL400" s="179"/>
      <c r="IM400" s="179"/>
      <c r="IN400" s="179"/>
      <c r="IO400" s="179"/>
      <c r="IP400" s="179"/>
      <c r="IQ400" s="179"/>
      <c r="IR400" s="179"/>
      <c r="IS400" s="179"/>
      <c r="IT400" s="179"/>
      <c r="IU400" s="179"/>
      <c r="IV400" s="179"/>
    </row>
    <row r="401" spans="1:256">
      <c r="A401" s="177"/>
      <c r="HQ401" s="179"/>
      <c r="HR401" s="179"/>
      <c r="HS401" s="179"/>
      <c r="HT401" s="179"/>
      <c r="HU401" s="179"/>
      <c r="HV401" s="179"/>
      <c r="HW401" s="179"/>
      <c r="HX401" s="179"/>
      <c r="HY401" s="179"/>
      <c r="HZ401" s="179"/>
      <c r="IA401" s="179"/>
      <c r="IB401" s="179"/>
      <c r="IC401" s="179"/>
      <c r="ID401" s="179"/>
      <c r="IE401" s="179"/>
      <c r="IF401" s="179"/>
      <c r="IG401" s="179"/>
      <c r="IH401" s="179"/>
      <c r="II401" s="179"/>
      <c r="IJ401" s="179"/>
      <c r="IK401" s="179"/>
      <c r="IL401" s="179"/>
      <c r="IM401" s="179"/>
      <c r="IN401" s="179"/>
      <c r="IO401" s="179"/>
      <c r="IP401" s="179"/>
      <c r="IQ401" s="179"/>
      <c r="IR401" s="179"/>
      <c r="IS401" s="179"/>
      <c r="IT401" s="179"/>
      <c r="IU401" s="179"/>
      <c r="IV401" s="179"/>
    </row>
    <row r="402" spans="1:256">
      <c r="A402" s="177"/>
      <c r="HQ402" s="179"/>
      <c r="HR402" s="179"/>
      <c r="HS402" s="179"/>
      <c r="HT402" s="179"/>
      <c r="HU402" s="179"/>
      <c r="HV402" s="179"/>
      <c r="HW402" s="179"/>
      <c r="HX402" s="179"/>
      <c r="HY402" s="179"/>
      <c r="HZ402" s="179"/>
      <c r="IA402" s="179"/>
      <c r="IB402" s="179"/>
      <c r="IC402" s="179"/>
      <c r="ID402" s="179"/>
      <c r="IE402" s="179"/>
      <c r="IF402" s="179"/>
      <c r="IG402" s="179"/>
      <c r="IH402" s="179"/>
      <c r="II402" s="179"/>
      <c r="IJ402" s="179"/>
      <c r="IK402" s="179"/>
      <c r="IL402" s="179"/>
      <c r="IM402" s="179"/>
      <c r="IN402" s="179"/>
      <c r="IO402" s="179"/>
      <c r="IP402" s="179"/>
      <c r="IQ402" s="179"/>
      <c r="IR402" s="179"/>
      <c r="IS402" s="179"/>
      <c r="IT402" s="179"/>
      <c r="IU402" s="179"/>
      <c r="IV402" s="179"/>
    </row>
    <row r="403" spans="1:256">
      <c r="A403" s="177"/>
      <c r="HQ403" s="179"/>
      <c r="HR403" s="179"/>
      <c r="HS403" s="179"/>
      <c r="HT403" s="179"/>
      <c r="HU403" s="179"/>
      <c r="HV403" s="179"/>
      <c r="HW403" s="179"/>
      <c r="HX403" s="179"/>
      <c r="HY403" s="179"/>
      <c r="HZ403" s="179"/>
      <c r="IA403" s="179"/>
      <c r="IB403" s="179"/>
      <c r="IC403" s="179"/>
      <c r="ID403" s="179"/>
      <c r="IE403" s="179"/>
      <c r="IF403" s="179"/>
      <c r="IG403" s="179"/>
      <c r="IH403" s="179"/>
      <c r="II403" s="179"/>
      <c r="IJ403" s="179"/>
      <c r="IK403" s="179"/>
      <c r="IL403" s="179"/>
      <c r="IM403" s="179"/>
      <c r="IN403" s="179"/>
      <c r="IO403" s="179"/>
      <c r="IP403" s="179"/>
      <c r="IQ403" s="179"/>
      <c r="IR403" s="179"/>
      <c r="IS403" s="179"/>
      <c r="IT403" s="179"/>
      <c r="IU403" s="179"/>
      <c r="IV403" s="179"/>
    </row>
    <row r="404" spans="1:256">
      <c r="A404" s="177"/>
      <c r="HQ404" s="179"/>
      <c r="HR404" s="179"/>
      <c r="HS404" s="179"/>
      <c r="HT404" s="179"/>
      <c r="HU404" s="179"/>
      <c r="HV404" s="179"/>
      <c r="HW404" s="179"/>
      <c r="HX404" s="179"/>
      <c r="HY404" s="179"/>
      <c r="HZ404" s="179"/>
      <c r="IA404" s="179"/>
      <c r="IB404" s="179"/>
      <c r="IC404" s="179"/>
      <c r="ID404" s="179"/>
      <c r="IE404" s="179"/>
      <c r="IF404" s="179"/>
      <c r="IG404" s="179"/>
      <c r="IH404" s="179"/>
      <c r="II404" s="179"/>
      <c r="IJ404" s="179"/>
      <c r="IK404" s="179"/>
      <c r="IL404" s="179"/>
      <c r="IM404" s="179"/>
      <c r="IN404" s="179"/>
      <c r="IO404" s="179"/>
      <c r="IP404" s="179"/>
      <c r="IQ404" s="179"/>
      <c r="IR404" s="179"/>
      <c r="IS404" s="179"/>
      <c r="IT404" s="179"/>
      <c r="IU404" s="179"/>
      <c r="IV404" s="179"/>
    </row>
    <row r="405" spans="1:256">
      <c r="A405" s="177"/>
      <c r="HQ405" s="179"/>
      <c r="HR405" s="179"/>
      <c r="HS405" s="179"/>
      <c r="HT405" s="179"/>
      <c r="HU405" s="179"/>
      <c r="HV405" s="179"/>
      <c r="HW405" s="179"/>
      <c r="HX405" s="179"/>
      <c r="HY405" s="179"/>
      <c r="HZ405" s="179"/>
      <c r="IA405" s="179"/>
      <c r="IB405" s="179"/>
      <c r="IC405" s="179"/>
      <c r="ID405" s="179"/>
      <c r="IE405" s="179"/>
      <c r="IF405" s="179"/>
      <c r="IG405" s="179"/>
      <c r="IH405" s="179"/>
      <c r="II405" s="179"/>
      <c r="IJ405" s="179"/>
      <c r="IK405" s="179"/>
      <c r="IL405" s="179"/>
      <c r="IM405" s="179"/>
      <c r="IN405" s="179"/>
      <c r="IO405" s="179"/>
      <c r="IP405" s="179"/>
      <c r="IQ405" s="179"/>
      <c r="IR405" s="179"/>
      <c r="IS405" s="179"/>
      <c r="IT405" s="179"/>
      <c r="IU405" s="179"/>
      <c r="IV405" s="179"/>
    </row>
    <row r="406" spans="1:256">
      <c r="A406" s="177"/>
      <c r="HQ406" s="179"/>
      <c r="HR406" s="179"/>
      <c r="HS406" s="179"/>
      <c r="HT406" s="179"/>
      <c r="HU406" s="179"/>
      <c r="HV406" s="179"/>
      <c r="HW406" s="179"/>
      <c r="HX406" s="179"/>
      <c r="HY406" s="179"/>
      <c r="HZ406" s="179"/>
      <c r="IA406" s="179"/>
      <c r="IB406" s="179"/>
      <c r="IC406" s="179"/>
      <c r="ID406" s="179"/>
      <c r="IE406" s="179"/>
      <c r="IF406" s="179"/>
      <c r="IG406" s="179"/>
      <c r="IH406" s="179"/>
      <c r="II406" s="179"/>
      <c r="IJ406" s="179"/>
      <c r="IK406" s="179"/>
      <c r="IL406" s="179"/>
      <c r="IM406" s="179"/>
      <c r="IN406" s="179"/>
      <c r="IO406" s="179"/>
      <c r="IP406" s="179"/>
      <c r="IQ406" s="179"/>
      <c r="IR406" s="179"/>
      <c r="IS406" s="179"/>
      <c r="IT406" s="179"/>
      <c r="IU406" s="179"/>
      <c r="IV406" s="179"/>
    </row>
    <row r="407" spans="1:256">
      <c r="A407" s="177"/>
      <c r="HQ407" s="179"/>
      <c r="HR407" s="179"/>
      <c r="HS407" s="179"/>
      <c r="HT407" s="179"/>
      <c r="HU407" s="179"/>
      <c r="HV407" s="179"/>
      <c r="HW407" s="179"/>
      <c r="HX407" s="179"/>
      <c r="HY407" s="179"/>
      <c r="HZ407" s="179"/>
      <c r="IA407" s="179"/>
      <c r="IB407" s="179"/>
      <c r="IC407" s="179"/>
      <c r="ID407" s="179"/>
      <c r="IE407" s="179"/>
      <c r="IF407" s="179"/>
      <c r="IG407" s="179"/>
      <c r="IH407" s="179"/>
      <c r="II407" s="179"/>
      <c r="IJ407" s="179"/>
      <c r="IK407" s="179"/>
      <c r="IL407" s="179"/>
      <c r="IM407" s="179"/>
      <c r="IN407" s="179"/>
      <c r="IO407" s="179"/>
      <c r="IP407" s="179"/>
      <c r="IQ407" s="179"/>
      <c r="IR407" s="179"/>
      <c r="IS407" s="179"/>
      <c r="IT407" s="179"/>
      <c r="IU407" s="179"/>
      <c r="IV407" s="179"/>
    </row>
    <row r="408" spans="1:256">
      <c r="A408" s="177"/>
      <c r="HQ408" s="179"/>
      <c r="HR408" s="179"/>
      <c r="HS408" s="179"/>
      <c r="HT408" s="179"/>
      <c r="HU408" s="179"/>
      <c r="HV408" s="179"/>
      <c r="HW408" s="179"/>
      <c r="HX408" s="179"/>
      <c r="HY408" s="179"/>
      <c r="HZ408" s="179"/>
      <c r="IA408" s="179"/>
      <c r="IB408" s="179"/>
      <c r="IC408" s="179"/>
      <c r="ID408" s="179"/>
      <c r="IE408" s="179"/>
      <c r="IF408" s="179"/>
      <c r="IG408" s="179"/>
      <c r="IH408" s="179"/>
      <c r="II408" s="179"/>
      <c r="IJ408" s="179"/>
      <c r="IK408" s="179"/>
      <c r="IL408" s="179"/>
      <c r="IM408" s="179"/>
      <c r="IN408" s="179"/>
      <c r="IO408" s="179"/>
      <c r="IP408" s="179"/>
      <c r="IQ408" s="179"/>
      <c r="IR408" s="179"/>
      <c r="IS408" s="179"/>
      <c r="IT408" s="179"/>
      <c r="IU408" s="179"/>
      <c r="IV408" s="179"/>
    </row>
    <row r="409" spans="1:256">
      <c r="A409" s="177"/>
      <c r="HQ409" s="179"/>
      <c r="HR409" s="179"/>
      <c r="HS409" s="179"/>
      <c r="HT409" s="179"/>
      <c r="HU409" s="179"/>
      <c r="HV409" s="179"/>
      <c r="HW409" s="179"/>
      <c r="HX409" s="179"/>
      <c r="HY409" s="179"/>
      <c r="HZ409" s="179"/>
      <c r="IA409" s="179"/>
      <c r="IB409" s="179"/>
      <c r="IC409" s="179"/>
      <c r="ID409" s="179"/>
      <c r="IE409" s="179"/>
      <c r="IF409" s="179"/>
      <c r="IG409" s="179"/>
      <c r="IH409" s="179"/>
      <c r="II409" s="179"/>
      <c r="IJ409" s="179"/>
      <c r="IK409" s="179"/>
      <c r="IL409" s="179"/>
      <c r="IM409" s="179"/>
      <c r="IN409" s="179"/>
      <c r="IO409" s="179"/>
      <c r="IP409" s="179"/>
      <c r="IQ409" s="179"/>
      <c r="IR409" s="179"/>
      <c r="IS409" s="179"/>
      <c r="IT409" s="179"/>
      <c r="IU409" s="179"/>
      <c r="IV409" s="179"/>
    </row>
    <row r="410" spans="1:256">
      <c r="A410" s="177"/>
      <c r="HQ410" s="179"/>
      <c r="HR410" s="179"/>
      <c r="HS410" s="179"/>
      <c r="HT410" s="179"/>
      <c r="HU410" s="179"/>
      <c r="HV410" s="179"/>
      <c r="HW410" s="179"/>
      <c r="HX410" s="179"/>
      <c r="HY410" s="179"/>
      <c r="HZ410" s="179"/>
      <c r="IA410" s="179"/>
      <c r="IB410" s="179"/>
      <c r="IC410" s="179"/>
      <c r="ID410" s="179"/>
      <c r="IE410" s="179"/>
      <c r="IF410" s="179"/>
      <c r="IG410" s="179"/>
      <c r="IH410" s="179"/>
      <c r="II410" s="179"/>
      <c r="IJ410" s="179"/>
      <c r="IK410" s="179"/>
      <c r="IL410" s="179"/>
      <c r="IM410" s="179"/>
      <c r="IN410" s="179"/>
      <c r="IO410" s="179"/>
      <c r="IP410" s="179"/>
      <c r="IQ410" s="179"/>
      <c r="IR410" s="179"/>
      <c r="IS410" s="179"/>
      <c r="IT410" s="179"/>
      <c r="IU410" s="179"/>
      <c r="IV410" s="179"/>
    </row>
    <row r="411" spans="1:256">
      <c r="A411" s="177"/>
      <c r="HQ411" s="179"/>
      <c r="HR411" s="179"/>
      <c r="HS411" s="179"/>
      <c r="HT411" s="179"/>
      <c r="HU411" s="179"/>
      <c r="HV411" s="179"/>
      <c r="HW411" s="179"/>
      <c r="HX411" s="179"/>
      <c r="HY411" s="179"/>
      <c r="HZ411" s="179"/>
      <c r="IA411" s="179"/>
      <c r="IB411" s="179"/>
      <c r="IC411" s="179"/>
      <c r="ID411" s="179"/>
      <c r="IE411" s="179"/>
      <c r="IF411" s="179"/>
      <c r="IG411" s="179"/>
      <c r="IH411" s="179"/>
      <c r="II411" s="179"/>
      <c r="IJ411" s="179"/>
      <c r="IK411" s="179"/>
      <c r="IL411" s="179"/>
      <c r="IM411" s="179"/>
      <c r="IN411" s="179"/>
      <c r="IO411" s="179"/>
      <c r="IP411" s="179"/>
      <c r="IQ411" s="179"/>
      <c r="IR411" s="179"/>
      <c r="IS411" s="179"/>
      <c r="IT411" s="179"/>
      <c r="IU411" s="179"/>
      <c r="IV411" s="179"/>
    </row>
    <row r="412" spans="1:256">
      <c r="A412" s="177"/>
      <c r="HQ412" s="179"/>
      <c r="HR412" s="179"/>
      <c r="HS412" s="179"/>
      <c r="HT412" s="179"/>
      <c r="HU412" s="179"/>
      <c r="HV412" s="179"/>
      <c r="HW412" s="179"/>
      <c r="HX412" s="179"/>
      <c r="HY412" s="179"/>
      <c r="HZ412" s="179"/>
      <c r="IA412" s="179"/>
      <c r="IB412" s="179"/>
      <c r="IC412" s="179"/>
      <c r="ID412" s="179"/>
      <c r="IE412" s="179"/>
      <c r="IF412" s="179"/>
      <c r="IG412" s="179"/>
      <c r="IH412" s="179"/>
      <c r="II412" s="179"/>
      <c r="IJ412" s="179"/>
      <c r="IK412" s="179"/>
      <c r="IL412" s="179"/>
      <c r="IM412" s="179"/>
      <c r="IN412" s="179"/>
      <c r="IO412" s="179"/>
      <c r="IP412" s="179"/>
      <c r="IQ412" s="179"/>
      <c r="IR412" s="179"/>
      <c r="IS412" s="179"/>
      <c r="IT412" s="179"/>
      <c r="IU412" s="179"/>
      <c r="IV412" s="179"/>
    </row>
    <row r="413" spans="1:256">
      <c r="A413" s="177"/>
      <c r="HQ413" s="179"/>
      <c r="HR413" s="179"/>
      <c r="HS413" s="179"/>
      <c r="HT413" s="179"/>
      <c r="HU413" s="179"/>
      <c r="HV413" s="179"/>
      <c r="HW413" s="179"/>
      <c r="HX413" s="179"/>
      <c r="HY413" s="179"/>
      <c r="HZ413" s="179"/>
      <c r="IA413" s="179"/>
      <c r="IB413" s="179"/>
      <c r="IC413" s="179"/>
      <c r="ID413" s="179"/>
      <c r="IE413" s="179"/>
      <c r="IF413" s="179"/>
      <c r="IG413" s="179"/>
      <c r="IH413" s="179"/>
      <c r="II413" s="179"/>
      <c r="IJ413" s="179"/>
      <c r="IK413" s="179"/>
      <c r="IL413" s="179"/>
      <c r="IM413" s="179"/>
      <c r="IN413" s="179"/>
      <c r="IO413" s="179"/>
      <c r="IP413" s="179"/>
      <c r="IQ413" s="179"/>
      <c r="IR413" s="179"/>
      <c r="IS413" s="179"/>
      <c r="IT413" s="179"/>
      <c r="IU413" s="179"/>
      <c r="IV413" s="179"/>
    </row>
    <row r="414" spans="1:256">
      <c r="A414" s="177"/>
      <c r="HQ414" s="179"/>
      <c r="HR414" s="179"/>
      <c r="HS414" s="179"/>
      <c r="HT414" s="179"/>
      <c r="HU414" s="179"/>
      <c r="HV414" s="179"/>
      <c r="HW414" s="179"/>
      <c r="HX414" s="179"/>
      <c r="HY414" s="179"/>
      <c r="HZ414" s="179"/>
      <c r="IA414" s="179"/>
      <c r="IB414" s="179"/>
      <c r="IC414" s="179"/>
      <c r="ID414" s="179"/>
      <c r="IE414" s="179"/>
      <c r="IF414" s="179"/>
      <c r="IG414" s="179"/>
      <c r="IH414" s="179"/>
      <c r="II414" s="179"/>
      <c r="IJ414" s="179"/>
      <c r="IK414" s="179"/>
      <c r="IL414" s="179"/>
      <c r="IM414" s="179"/>
      <c r="IN414" s="179"/>
      <c r="IO414" s="179"/>
      <c r="IP414" s="179"/>
      <c r="IQ414" s="179"/>
      <c r="IR414" s="179"/>
      <c r="IS414" s="179"/>
      <c r="IT414" s="179"/>
      <c r="IU414" s="179"/>
      <c r="IV414" s="179"/>
    </row>
    <row r="415" spans="1:256">
      <c r="A415" s="177"/>
      <c r="HQ415" s="179"/>
      <c r="HR415" s="179"/>
      <c r="HS415" s="179"/>
      <c r="HT415" s="179"/>
      <c r="HU415" s="179"/>
      <c r="HV415" s="179"/>
      <c r="HW415" s="179"/>
      <c r="HX415" s="179"/>
      <c r="HY415" s="179"/>
      <c r="HZ415" s="179"/>
      <c r="IA415" s="179"/>
      <c r="IB415" s="179"/>
      <c r="IC415" s="179"/>
      <c r="ID415" s="179"/>
      <c r="IE415" s="179"/>
      <c r="IF415" s="179"/>
      <c r="IG415" s="179"/>
      <c r="IH415" s="179"/>
      <c r="II415" s="179"/>
      <c r="IJ415" s="179"/>
      <c r="IK415" s="179"/>
      <c r="IL415" s="179"/>
      <c r="IM415" s="179"/>
      <c r="IN415" s="179"/>
      <c r="IO415" s="179"/>
      <c r="IP415" s="179"/>
      <c r="IQ415" s="179"/>
      <c r="IR415" s="179"/>
      <c r="IS415" s="179"/>
      <c r="IT415" s="179"/>
      <c r="IU415" s="179"/>
      <c r="IV415" s="179"/>
    </row>
    <row r="416" spans="1:256">
      <c r="A416" s="177"/>
      <c r="HQ416" s="179"/>
      <c r="HR416" s="179"/>
      <c r="HS416" s="179"/>
      <c r="HT416" s="179"/>
      <c r="HU416" s="179"/>
      <c r="HV416" s="179"/>
      <c r="HW416" s="179"/>
      <c r="HX416" s="179"/>
      <c r="HY416" s="179"/>
      <c r="HZ416" s="179"/>
      <c r="IA416" s="179"/>
      <c r="IB416" s="179"/>
      <c r="IC416" s="179"/>
      <c r="ID416" s="179"/>
      <c r="IE416" s="179"/>
      <c r="IF416" s="179"/>
      <c r="IG416" s="179"/>
      <c r="IH416" s="179"/>
      <c r="II416" s="179"/>
      <c r="IJ416" s="179"/>
      <c r="IK416" s="179"/>
      <c r="IL416" s="179"/>
      <c r="IM416" s="179"/>
      <c r="IN416" s="179"/>
      <c r="IO416" s="179"/>
      <c r="IP416" s="179"/>
      <c r="IQ416" s="179"/>
      <c r="IR416" s="179"/>
      <c r="IS416" s="179"/>
      <c r="IT416" s="179"/>
      <c r="IU416" s="179"/>
      <c r="IV416" s="179"/>
    </row>
    <row r="417" spans="1:256">
      <c r="A417" s="177"/>
      <c r="HQ417" s="179"/>
      <c r="HR417" s="179"/>
      <c r="HS417" s="179"/>
      <c r="HT417" s="179"/>
      <c r="HU417" s="179"/>
      <c r="HV417" s="179"/>
      <c r="HW417" s="179"/>
      <c r="HX417" s="179"/>
      <c r="HY417" s="179"/>
      <c r="HZ417" s="179"/>
      <c r="IA417" s="179"/>
      <c r="IB417" s="179"/>
      <c r="IC417" s="179"/>
      <c r="ID417" s="179"/>
      <c r="IE417" s="179"/>
      <c r="IF417" s="179"/>
      <c r="IG417" s="179"/>
      <c r="IH417" s="179"/>
      <c r="II417" s="179"/>
      <c r="IJ417" s="179"/>
      <c r="IK417" s="179"/>
      <c r="IL417" s="179"/>
      <c r="IM417" s="179"/>
      <c r="IN417" s="179"/>
      <c r="IO417" s="179"/>
      <c r="IP417" s="179"/>
      <c r="IQ417" s="179"/>
      <c r="IR417" s="179"/>
      <c r="IS417" s="179"/>
      <c r="IT417" s="179"/>
      <c r="IU417" s="179"/>
      <c r="IV417" s="179"/>
    </row>
    <row r="418" spans="1:256">
      <c r="A418" s="177"/>
      <c r="HQ418" s="179"/>
      <c r="HR418" s="179"/>
      <c r="HS418" s="179"/>
      <c r="HT418" s="179"/>
      <c r="HU418" s="179"/>
      <c r="HV418" s="179"/>
      <c r="HW418" s="179"/>
      <c r="HX418" s="179"/>
      <c r="HY418" s="179"/>
      <c r="HZ418" s="179"/>
      <c r="IA418" s="179"/>
      <c r="IB418" s="179"/>
      <c r="IC418" s="179"/>
      <c r="ID418" s="179"/>
      <c r="IE418" s="179"/>
      <c r="IF418" s="179"/>
      <c r="IG418" s="179"/>
      <c r="IH418" s="179"/>
      <c r="II418" s="179"/>
      <c r="IJ418" s="179"/>
      <c r="IK418" s="179"/>
      <c r="IL418" s="179"/>
      <c r="IM418" s="179"/>
      <c r="IN418" s="179"/>
      <c r="IO418" s="179"/>
      <c r="IP418" s="179"/>
      <c r="IQ418" s="179"/>
      <c r="IR418" s="179"/>
      <c r="IS418" s="179"/>
      <c r="IT418" s="179"/>
      <c r="IU418" s="179"/>
      <c r="IV418" s="179"/>
    </row>
    <row r="419" spans="1:256">
      <c r="A419" s="177"/>
      <c r="HQ419" s="179"/>
      <c r="HR419" s="179"/>
      <c r="HS419" s="179"/>
      <c r="HT419" s="179"/>
      <c r="HU419" s="179"/>
      <c r="HV419" s="179"/>
      <c r="HW419" s="179"/>
      <c r="HX419" s="179"/>
      <c r="HY419" s="179"/>
      <c r="HZ419" s="179"/>
      <c r="IA419" s="179"/>
      <c r="IB419" s="179"/>
      <c r="IC419" s="179"/>
      <c r="ID419" s="179"/>
      <c r="IE419" s="179"/>
      <c r="IF419" s="179"/>
      <c r="IG419" s="179"/>
      <c r="IH419" s="179"/>
      <c r="II419" s="179"/>
      <c r="IJ419" s="179"/>
      <c r="IK419" s="179"/>
      <c r="IL419" s="179"/>
      <c r="IM419" s="179"/>
      <c r="IN419" s="179"/>
      <c r="IO419" s="179"/>
      <c r="IP419" s="179"/>
      <c r="IQ419" s="179"/>
      <c r="IR419" s="179"/>
      <c r="IS419" s="179"/>
      <c r="IT419" s="179"/>
      <c r="IU419" s="179"/>
      <c r="IV419" s="179"/>
    </row>
    <row r="420" spans="1:256">
      <c r="A420" s="177"/>
      <c r="HQ420" s="179"/>
      <c r="HR420" s="179"/>
      <c r="HS420" s="179"/>
      <c r="HT420" s="179"/>
      <c r="HU420" s="179"/>
      <c r="HV420" s="179"/>
      <c r="HW420" s="179"/>
      <c r="HX420" s="179"/>
      <c r="HY420" s="179"/>
      <c r="HZ420" s="179"/>
      <c r="IA420" s="179"/>
      <c r="IB420" s="179"/>
      <c r="IC420" s="179"/>
      <c r="ID420" s="179"/>
      <c r="IE420" s="179"/>
      <c r="IF420" s="179"/>
      <c r="IG420" s="179"/>
      <c r="IH420" s="179"/>
      <c r="II420" s="179"/>
      <c r="IJ420" s="179"/>
      <c r="IK420" s="179"/>
      <c r="IL420" s="179"/>
      <c r="IM420" s="179"/>
      <c r="IN420" s="179"/>
      <c r="IO420" s="179"/>
      <c r="IP420" s="179"/>
      <c r="IQ420" s="179"/>
      <c r="IR420" s="179"/>
      <c r="IS420" s="179"/>
      <c r="IT420" s="179"/>
      <c r="IU420" s="179"/>
      <c r="IV420" s="179"/>
    </row>
    <row r="421" spans="1:256">
      <c r="A421" s="177"/>
      <c r="HQ421" s="179"/>
      <c r="HR421" s="179"/>
      <c r="HS421" s="179"/>
      <c r="HT421" s="179"/>
      <c r="HU421" s="179"/>
      <c r="HV421" s="179"/>
      <c r="HW421" s="179"/>
      <c r="HX421" s="179"/>
      <c r="HY421" s="179"/>
      <c r="HZ421" s="179"/>
      <c r="IA421" s="179"/>
      <c r="IB421" s="179"/>
      <c r="IC421" s="179"/>
      <c r="ID421" s="179"/>
      <c r="IE421" s="179"/>
      <c r="IF421" s="179"/>
      <c r="IG421" s="179"/>
      <c r="IH421" s="179"/>
      <c r="II421" s="179"/>
      <c r="IJ421" s="179"/>
      <c r="IK421" s="179"/>
      <c r="IL421" s="179"/>
      <c r="IM421" s="179"/>
      <c r="IN421" s="179"/>
      <c r="IO421" s="179"/>
      <c r="IP421" s="179"/>
      <c r="IQ421" s="179"/>
      <c r="IR421" s="179"/>
      <c r="IS421" s="179"/>
      <c r="IT421" s="179"/>
      <c r="IU421" s="179"/>
      <c r="IV421" s="179"/>
    </row>
  </sheetData>
  <sheetProtection password="CACC" sheet="1"/>
  <mergeCells count="1">
    <mergeCell ref="A2:F2"/>
  </mergeCells>
  <pageMargins left="0.708661417322835" right="0.708661417322835" top="0.748031496062992" bottom="0.748031496062992" header="0.31496062992126" footer="0.31496062992126"/>
  <pageSetup paperSize="9" orientation="portrait" horizontalDpi="600" verticalDpi="600"/>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14"/>
  <sheetViews>
    <sheetView showGridLines="0" zoomScaleSheetLayoutView="60" workbookViewId="0">
      <selection activeCell="I10" sqref="I10"/>
    </sheetView>
  </sheetViews>
  <sheetFormatPr defaultColWidth="9.14285714285714" defaultRowHeight="14.25"/>
  <cols>
    <col min="1" max="1" width="41.5714285714286" style="154"/>
    <col min="2" max="2" width="13.8571428571429" style="154"/>
    <col min="3" max="3" width="8.85714285714286" style="154"/>
    <col min="4" max="4" width="11.7142857142857" style="154" customWidth="1"/>
    <col min="5" max="5" width="8.85714285714286" style="154" hidden="1" customWidth="1"/>
    <col min="6" max="6" width="13.5714285714286" style="154"/>
    <col min="7" max="16384" width="9.14285714285714" style="154"/>
  </cols>
  <sheetData>
    <row r="1" spans="1:256">
      <c r="A1" s="155" t="s">
        <v>31</v>
      </c>
    </row>
    <row r="2" ht="22.5" spans="1:256">
      <c r="A2" s="156" t="s">
        <v>1618</v>
      </c>
      <c r="B2" s="156"/>
      <c r="C2" s="156"/>
      <c r="D2" s="156"/>
      <c r="E2" s="156"/>
      <c r="F2" s="156"/>
      <c r="G2" s="157"/>
      <c r="H2" s="157"/>
      <c r="I2" s="157"/>
      <c r="J2" s="157"/>
      <c r="K2" s="157"/>
      <c r="L2" s="157"/>
      <c r="M2" s="157"/>
      <c r="N2" s="157"/>
      <c r="O2" s="157"/>
      <c r="P2" s="157"/>
      <c r="Q2" s="157"/>
      <c r="R2" s="157"/>
      <c r="S2" s="157"/>
      <c r="T2" s="157"/>
      <c r="U2" s="157"/>
      <c r="V2" s="157"/>
      <c r="W2" s="157"/>
      <c r="X2" s="157"/>
      <c r="Y2" s="157"/>
      <c r="Z2" s="157"/>
      <c r="AA2" s="157"/>
      <c r="AB2" s="157"/>
      <c r="AC2" s="157"/>
      <c r="AD2" s="157"/>
      <c r="AE2" s="157"/>
      <c r="AF2" s="157"/>
      <c r="AG2" s="157"/>
      <c r="AH2" s="157"/>
      <c r="AI2" s="157"/>
      <c r="AJ2" s="157"/>
      <c r="AK2" s="157"/>
      <c r="AL2" s="157"/>
      <c r="AM2" s="157"/>
      <c r="AN2" s="157"/>
      <c r="AO2" s="157"/>
      <c r="AP2" s="157"/>
      <c r="AQ2" s="157"/>
      <c r="AR2" s="157"/>
      <c r="AS2" s="157"/>
      <c r="AT2" s="157"/>
      <c r="AU2" s="157"/>
      <c r="AV2" s="157"/>
      <c r="AW2" s="157"/>
      <c r="AX2" s="157"/>
      <c r="AY2" s="157"/>
      <c r="AZ2" s="157"/>
      <c r="BA2" s="157"/>
      <c r="BB2" s="157"/>
      <c r="BC2" s="157"/>
      <c r="BD2" s="157"/>
      <c r="BE2" s="157"/>
      <c r="BF2" s="157"/>
      <c r="BG2" s="157"/>
      <c r="BH2" s="157"/>
      <c r="BI2" s="157"/>
      <c r="BJ2" s="157"/>
      <c r="BK2" s="157"/>
      <c r="BL2" s="157"/>
      <c r="BM2" s="157"/>
      <c r="BN2" s="157"/>
      <c r="BO2" s="157"/>
      <c r="BP2" s="157"/>
      <c r="BQ2" s="157"/>
      <c r="BR2" s="157"/>
      <c r="BS2" s="157"/>
      <c r="BT2" s="157"/>
      <c r="BU2" s="157"/>
      <c r="BV2" s="157"/>
      <c r="BW2" s="157"/>
      <c r="BX2" s="157"/>
      <c r="BY2" s="157"/>
      <c r="BZ2" s="157"/>
      <c r="CA2" s="157"/>
      <c r="CB2" s="157"/>
      <c r="CC2" s="157"/>
      <c r="CD2" s="157"/>
      <c r="CE2" s="157"/>
      <c r="CF2" s="157"/>
      <c r="CG2" s="157"/>
      <c r="CH2" s="157"/>
      <c r="CI2" s="157"/>
      <c r="CJ2" s="157"/>
      <c r="CK2" s="157"/>
      <c r="CL2" s="157"/>
      <c r="CM2" s="157"/>
      <c r="CN2" s="157"/>
      <c r="CO2" s="157"/>
      <c r="CP2" s="157"/>
      <c r="CQ2" s="157"/>
      <c r="CR2" s="157"/>
      <c r="CS2" s="157"/>
      <c r="CT2" s="157"/>
      <c r="CU2" s="157"/>
      <c r="CV2" s="157"/>
      <c r="CW2" s="157"/>
      <c r="CX2" s="157"/>
      <c r="CY2" s="157"/>
      <c r="CZ2" s="157"/>
      <c r="DA2" s="157"/>
      <c r="DB2" s="157"/>
      <c r="DC2" s="157"/>
      <c r="DD2" s="157"/>
      <c r="DE2" s="157"/>
      <c r="DF2" s="157"/>
      <c r="DG2" s="157"/>
      <c r="DH2" s="157"/>
      <c r="DI2" s="157"/>
      <c r="DJ2" s="157"/>
      <c r="DK2" s="157"/>
      <c r="DL2" s="157"/>
      <c r="DM2" s="157"/>
      <c r="DN2" s="157"/>
      <c r="DO2" s="157"/>
      <c r="DP2" s="157"/>
      <c r="DQ2" s="157"/>
      <c r="DR2" s="157"/>
      <c r="DS2" s="157"/>
      <c r="DT2" s="157"/>
      <c r="DU2" s="157"/>
      <c r="DV2" s="157"/>
      <c r="DW2" s="157"/>
      <c r="DX2" s="157"/>
      <c r="DY2" s="157"/>
      <c r="DZ2" s="157"/>
      <c r="EA2" s="157"/>
      <c r="EB2" s="157"/>
      <c r="EC2" s="157"/>
      <c r="ED2" s="157"/>
      <c r="EE2" s="157"/>
      <c r="EF2" s="157"/>
      <c r="EG2" s="157"/>
      <c r="EH2" s="157"/>
      <c r="EI2" s="157"/>
      <c r="EJ2" s="157"/>
      <c r="EK2" s="157"/>
      <c r="EL2" s="157"/>
      <c r="EM2" s="157"/>
      <c r="EN2" s="157"/>
      <c r="EO2" s="157"/>
      <c r="EP2" s="157"/>
      <c r="EQ2" s="157"/>
      <c r="ER2" s="157"/>
      <c r="ES2" s="157"/>
      <c r="ET2" s="157"/>
      <c r="EU2" s="157"/>
      <c r="EV2" s="157"/>
      <c r="EW2" s="157"/>
      <c r="EX2" s="157"/>
      <c r="EY2" s="157"/>
      <c r="EZ2" s="157"/>
      <c r="FA2" s="157"/>
      <c r="FB2" s="157"/>
      <c r="FC2" s="157"/>
      <c r="FD2" s="157"/>
      <c r="FE2" s="157"/>
      <c r="FF2" s="157"/>
      <c r="FG2" s="157"/>
      <c r="FH2" s="157"/>
      <c r="FI2" s="157"/>
      <c r="FJ2" s="157"/>
      <c r="FK2" s="157"/>
      <c r="FL2" s="157"/>
      <c r="FM2" s="157"/>
      <c r="FN2" s="157"/>
      <c r="FO2" s="157"/>
      <c r="FP2" s="157"/>
      <c r="FQ2" s="157"/>
      <c r="FR2" s="157"/>
      <c r="FS2" s="157"/>
      <c r="FT2" s="157"/>
      <c r="FU2" s="157"/>
      <c r="FV2" s="157"/>
      <c r="FW2" s="157"/>
      <c r="FX2" s="157"/>
      <c r="FY2" s="157"/>
      <c r="FZ2" s="157"/>
      <c r="GA2" s="157"/>
      <c r="GB2" s="157"/>
      <c r="GC2" s="157"/>
      <c r="GD2" s="157"/>
      <c r="GE2" s="157"/>
      <c r="GF2" s="157"/>
      <c r="GG2" s="157"/>
      <c r="GH2" s="157"/>
      <c r="GI2" s="157"/>
      <c r="GJ2" s="157"/>
      <c r="GK2" s="157"/>
      <c r="GL2" s="157"/>
      <c r="GM2" s="157"/>
      <c r="GN2" s="157"/>
      <c r="GO2" s="157"/>
      <c r="GP2" s="157"/>
      <c r="GQ2" s="157"/>
      <c r="GR2" s="157"/>
      <c r="GS2" s="157"/>
      <c r="GT2" s="157"/>
      <c r="GU2" s="157"/>
      <c r="GV2" s="157"/>
      <c r="GW2" s="157"/>
      <c r="GX2" s="157"/>
      <c r="GY2" s="157"/>
      <c r="GZ2" s="157"/>
      <c r="HA2" s="157"/>
      <c r="HB2" s="157"/>
      <c r="HC2" s="157"/>
      <c r="HD2" s="157"/>
      <c r="HE2" s="157"/>
      <c r="HF2" s="157"/>
      <c r="HG2" s="157"/>
      <c r="HH2" s="157"/>
      <c r="HI2" s="157"/>
      <c r="HJ2" s="157"/>
      <c r="HK2" s="157"/>
      <c r="HL2" s="157"/>
      <c r="HM2" s="157"/>
      <c r="HN2" s="157"/>
      <c r="HO2" s="157"/>
      <c r="HP2" s="157"/>
      <c r="HQ2" s="157"/>
      <c r="HR2" s="157"/>
      <c r="HS2" s="157"/>
      <c r="HT2" s="157"/>
      <c r="HU2" s="157"/>
      <c r="HV2" s="157"/>
      <c r="HW2" s="157"/>
      <c r="HX2" s="157"/>
      <c r="HY2" s="157"/>
      <c r="HZ2" s="157"/>
      <c r="IA2" s="157"/>
      <c r="IB2" s="157"/>
      <c r="IC2" s="157"/>
      <c r="ID2" s="157"/>
      <c r="IE2" s="157"/>
      <c r="IF2" s="157"/>
      <c r="IG2" s="157"/>
      <c r="IH2" s="157"/>
      <c r="II2" s="157"/>
      <c r="IJ2" s="157"/>
      <c r="IK2" s="157"/>
      <c r="IL2" s="157"/>
      <c r="IM2" s="157"/>
      <c r="IN2" s="157"/>
      <c r="IO2" s="157"/>
      <c r="IP2" s="157"/>
      <c r="IQ2" s="157"/>
      <c r="IR2" s="157"/>
      <c r="IS2" s="157"/>
      <c r="IT2" s="157"/>
      <c r="IU2" s="157"/>
      <c r="IV2" s="157"/>
    </row>
    <row r="3" spans="1:256">
      <c r="A3" s="158" t="s">
        <v>1610</v>
      </c>
      <c r="F3" s="159" t="s">
        <v>53</v>
      </c>
    </row>
    <row r="4" ht="27" spans="1:256">
      <c r="A4" s="160" t="s">
        <v>54</v>
      </c>
      <c r="B4" s="161" t="s">
        <v>55</v>
      </c>
      <c r="C4" s="161" t="s">
        <v>56</v>
      </c>
      <c r="D4" s="144" t="s">
        <v>57</v>
      </c>
      <c r="E4" s="144" t="s">
        <v>58</v>
      </c>
      <c r="F4" s="144" t="s">
        <v>59</v>
      </c>
      <c r="G4" s="162"/>
      <c r="H4" s="162"/>
      <c r="I4" s="162"/>
      <c r="J4" s="162"/>
      <c r="K4" s="162"/>
      <c r="L4" s="162"/>
      <c r="M4" s="162"/>
      <c r="N4" s="162"/>
      <c r="O4" s="162"/>
      <c r="P4" s="162"/>
      <c r="Q4" s="162"/>
      <c r="R4" s="162"/>
      <c r="S4" s="162"/>
      <c r="T4" s="162"/>
      <c r="U4" s="162"/>
      <c r="V4" s="162"/>
      <c r="W4" s="162"/>
      <c r="X4" s="162"/>
      <c r="Y4" s="162"/>
      <c r="Z4" s="162"/>
      <c r="AA4" s="162"/>
      <c r="AB4" s="162"/>
      <c r="AC4" s="162"/>
      <c r="AD4" s="162"/>
      <c r="AE4" s="162"/>
      <c r="AF4" s="162"/>
      <c r="AG4" s="162"/>
      <c r="AH4" s="162"/>
      <c r="AI4" s="162"/>
      <c r="AJ4" s="162"/>
      <c r="AK4" s="162"/>
      <c r="AL4" s="162"/>
      <c r="AM4" s="162"/>
      <c r="AN4" s="162"/>
      <c r="AO4" s="162"/>
      <c r="AP4" s="162"/>
      <c r="AQ4" s="162"/>
      <c r="AR4" s="162"/>
      <c r="AS4" s="162"/>
      <c r="AT4" s="162"/>
      <c r="AU4" s="162"/>
      <c r="AV4" s="162"/>
      <c r="AW4" s="162"/>
      <c r="AX4" s="162"/>
      <c r="AY4" s="162"/>
      <c r="AZ4" s="162"/>
      <c r="BA4" s="162"/>
      <c r="BB4" s="162"/>
      <c r="BC4" s="162"/>
      <c r="BD4" s="162"/>
      <c r="BE4" s="162"/>
      <c r="BF4" s="162"/>
      <c r="BG4" s="162"/>
      <c r="BH4" s="162"/>
      <c r="BI4" s="162"/>
      <c r="BJ4" s="162"/>
      <c r="BK4" s="162"/>
      <c r="BL4" s="162"/>
      <c r="BM4" s="162"/>
      <c r="BN4" s="162"/>
      <c r="BO4" s="162"/>
      <c r="BP4" s="162"/>
      <c r="BQ4" s="162"/>
      <c r="BR4" s="162"/>
      <c r="BS4" s="162"/>
      <c r="BT4" s="162"/>
      <c r="BU4" s="162"/>
      <c r="BV4" s="162"/>
      <c r="BW4" s="162"/>
      <c r="BX4" s="162"/>
      <c r="BY4" s="162"/>
      <c r="BZ4" s="162"/>
      <c r="CA4" s="162"/>
      <c r="CB4" s="162"/>
      <c r="CC4" s="162"/>
      <c r="CD4" s="162"/>
      <c r="CE4" s="162"/>
      <c r="CF4" s="162"/>
      <c r="CG4" s="162"/>
      <c r="CH4" s="162"/>
      <c r="CI4" s="162"/>
      <c r="CJ4" s="162"/>
      <c r="CK4" s="162"/>
      <c r="CL4" s="162"/>
      <c r="CM4" s="162"/>
      <c r="CN4" s="162"/>
      <c r="CO4" s="162"/>
      <c r="CP4" s="162"/>
      <c r="CQ4" s="162"/>
      <c r="CR4" s="162"/>
      <c r="CS4" s="162"/>
      <c r="CT4" s="162"/>
      <c r="CU4" s="162"/>
      <c r="CV4" s="162"/>
      <c r="CW4" s="162"/>
      <c r="CX4" s="162"/>
      <c r="CY4" s="162"/>
      <c r="CZ4" s="162"/>
      <c r="DA4" s="162"/>
      <c r="DB4" s="162"/>
      <c r="DC4" s="162"/>
      <c r="DD4" s="162"/>
      <c r="DE4" s="162"/>
      <c r="DF4" s="162"/>
      <c r="DG4" s="162"/>
      <c r="DH4" s="162"/>
      <c r="DI4" s="162"/>
      <c r="DJ4" s="162"/>
      <c r="DK4" s="162"/>
      <c r="DL4" s="162"/>
      <c r="DM4" s="162"/>
      <c r="DN4" s="162"/>
      <c r="DO4" s="162"/>
      <c r="DP4" s="162"/>
      <c r="DQ4" s="162"/>
      <c r="DR4" s="162"/>
      <c r="DS4" s="162"/>
      <c r="DT4" s="162"/>
      <c r="DU4" s="162"/>
      <c r="DV4" s="162"/>
      <c r="DW4" s="162"/>
      <c r="DX4" s="162"/>
      <c r="DY4" s="162"/>
      <c r="DZ4" s="162"/>
      <c r="EA4" s="162"/>
      <c r="EB4" s="162"/>
      <c r="EC4" s="162"/>
      <c r="ED4" s="162"/>
      <c r="EE4" s="162"/>
      <c r="EF4" s="162"/>
      <c r="EG4" s="162"/>
      <c r="EH4" s="162"/>
      <c r="EI4" s="162"/>
      <c r="EJ4" s="162"/>
      <c r="EK4" s="162"/>
      <c r="EL4" s="162"/>
      <c r="EM4" s="162"/>
      <c r="EN4" s="162"/>
      <c r="EO4" s="162"/>
      <c r="EP4" s="162"/>
      <c r="EQ4" s="162"/>
      <c r="ER4" s="162"/>
      <c r="ES4" s="162"/>
      <c r="ET4" s="162"/>
      <c r="EU4" s="162"/>
      <c r="EV4" s="162"/>
      <c r="EW4" s="162"/>
      <c r="EX4" s="162"/>
      <c r="EY4" s="162"/>
      <c r="EZ4" s="162"/>
      <c r="FA4" s="162"/>
      <c r="FB4" s="162"/>
      <c r="FC4" s="162"/>
      <c r="FD4" s="162"/>
      <c r="FE4" s="162"/>
      <c r="FF4" s="162"/>
      <c r="FG4" s="162"/>
      <c r="FH4" s="162"/>
      <c r="FI4" s="162"/>
      <c r="FJ4" s="162"/>
      <c r="FK4" s="162"/>
      <c r="FL4" s="162"/>
      <c r="FM4" s="162"/>
      <c r="FN4" s="162"/>
      <c r="FO4" s="162"/>
      <c r="FP4" s="162"/>
      <c r="FQ4" s="162"/>
      <c r="FR4" s="162"/>
      <c r="FS4" s="162"/>
      <c r="FT4" s="162"/>
      <c r="FU4" s="162"/>
      <c r="FV4" s="162"/>
      <c r="FW4" s="162"/>
      <c r="FX4" s="162"/>
      <c r="FY4" s="162"/>
      <c r="FZ4" s="162"/>
      <c r="GA4" s="162"/>
      <c r="GB4" s="162"/>
      <c r="GC4" s="162"/>
      <c r="GD4" s="162"/>
      <c r="GE4" s="162"/>
      <c r="GF4" s="162"/>
      <c r="GG4" s="162"/>
      <c r="GH4" s="162"/>
      <c r="GI4" s="162"/>
      <c r="GJ4" s="162"/>
      <c r="GK4" s="162"/>
      <c r="GL4" s="162"/>
      <c r="GM4" s="162"/>
      <c r="GN4" s="162"/>
      <c r="GO4" s="162"/>
      <c r="GP4" s="162"/>
      <c r="GQ4" s="162"/>
      <c r="GR4" s="162"/>
      <c r="GS4" s="162"/>
      <c r="GT4" s="162"/>
      <c r="GU4" s="162"/>
      <c r="GV4" s="162"/>
      <c r="GW4" s="162"/>
      <c r="GX4" s="162"/>
      <c r="GY4" s="162"/>
      <c r="GZ4" s="162"/>
      <c r="HA4" s="162"/>
      <c r="HB4" s="162"/>
      <c r="HC4" s="162"/>
      <c r="HD4" s="162"/>
      <c r="HE4" s="162"/>
      <c r="HF4" s="162"/>
      <c r="HG4" s="162"/>
      <c r="HH4" s="162"/>
      <c r="HI4" s="162"/>
      <c r="HJ4" s="162"/>
      <c r="HK4" s="162"/>
      <c r="HL4" s="162"/>
      <c r="HM4" s="162"/>
      <c r="HN4" s="162"/>
      <c r="HO4" s="162"/>
      <c r="HP4" s="162"/>
      <c r="HQ4" s="162"/>
      <c r="HR4" s="162"/>
      <c r="HS4" s="162"/>
      <c r="HT4" s="162"/>
      <c r="HU4" s="162"/>
      <c r="HV4" s="162"/>
      <c r="HW4" s="162"/>
      <c r="HX4" s="162"/>
      <c r="HY4" s="162"/>
      <c r="HZ4" s="162"/>
      <c r="IA4" s="162"/>
      <c r="IB4" s="162"/>
      <c r="IC4" s="162"/>
      <c r="ID4" s="162"/>
      <c r="IE4" s="162"/>
      <c r="IF4" s="162"/>
      <c r="IG4" s="162"/>
      <c r="IH4" s="162"/>
      <c r="II4" s="162"/>
      <c r="IJ4" s="162"/>
      <c r="IK4" s="162"/>
      <c r="IL4" s="162"/>
      <c r="IM4" s="162"/>
      <c r="IN4" s="162"/>
      <c r="IO4" s="162"/>
      <c r="IP4" s="162"/>
      <c r="IQ4" s="162"/>
      <c r="IR4" s="162"/>
      <c r="IS4" s="162"/>
      <c r="IT4" s="162"/>
      <c r="IU4" s="162"/>
      <c r="IV4" s="162"/>
    </row>
    <row r="5" spans="1:256">
      <c r="A5" s="163" t="s">
        <v>1619</v>
      </c>
      <c r="B5" s="164">
        <v>80</v>
      </c>
      <c r="C5" s="164">
        <v>93</v>
      </c>
      <c r="D5" s="165">
        <f>C5/B5*100</f>
        <v>116.25</v>
      </c>
      <c r="E5" s="166"/>
      <c r="F5" s="165"/>
    </row>
    <row r="6" spans="1:256">
      <c r="A6" s="163" t="s">
        <v>1620</v>
      </c>
      <c r="B6" s="164"/>
      <c r="C6" s="164"/>
      <c r="D6" s="165"/>
      <c r="E6" s="166"/>
      <c r="F6" s="165"/>
    </row>
    <row r="7" spans="1:256">
      <c r="A7" s="163" t="s">
        <v>1621</v>
      </c>
      <c r="B7" s="164"/>
      <c r="C7" s="164"/>
      <c r="D7" s="165"/>
      <c r="E7" s="166"/>
      <c r="F7" s="165"/>
    </row>
    <row r="8" spans="1:256">
      <c r="A8" s="163" t="s">
        <v>1622</v>
      </c>
      <c r="B8" s="164"/>
      <c r="C8" s="164"/>
      <c r="D8" s="165"/>
      <c r="E8" s="166"/>
      <c r="F8" s="165"/>
    </row>
    <row r="9" spans="1:256">
      <c r="A9" s="163" t="s">
        <v>1623</v>
      </c>
      <c r="B9" s="164"/>
      <c r="C9" s="164">
        <v>28</v>
      </c>
      <c r="D9" s="165"/>
      <c r="E9" s="166">
        <v>645</v>
      </c>
      <c r="F9" s="165">
        <f>C9/E9*100</f>
        <v>4.34108527131783</v>
      </c>
    </row>
    <row r="10" spans="1:256">
      <c r="A10" s="167" t="s">
        <v>123</v>
      </c>
      <c r="B10" s="168">
        <f>SUM(B5:B9)</f>
        <v>80</v>
      </c>
      <c r="C10" s="168">
        <f>SUM(C5:C9)</f>
        <v>121</v>
      </c>
      <c r="D10" s="165">
        <f>C10/B10*100</f>
        <v>151.25</v>
      </c>
      <c r="E10" s="169">
        <f>SUM(E5:E9)</f>
        <v>645</v>
      </c>
      <c r="F10" s="170">
        <f>C10/E10*100</f>
        <v>18.7596899224806</v>
      </c>
      <c r="G10" s="171"/>
      <c r="H10" s="171"/>
      <c r="I10" s="171"/>
      <c r="J10" s="171"/>
      <c r="K10" s="171"/>
      <c r="L10" s="171"/>
      <c r="M10" s="171"/>
      <c r="N10" s="171"/>
      <c r="O10" s="171"/>
      <c r="P10" s="171"/>
      <c r="Q10" s="171"/>
      <c r="R10" s="171"/>
      <c r="S10" s="171"/>
      <c r="T10" s="171"/>
      <c r="U10" s="171"/>
      <c r="V10" s="171"/>
      <c r="W10" s="171"/>
      <c r="X10" s="171"/>
      <c r="Y10" s="171"/>
      <c r="Z10" s="171"/>
      <c r="AA10" s="171"/>
      <c r="AB10" s="171"/>
      <c r="AC10" s="171"/>
      <c r="AD10" s="171"/>
      <c r="AE10" s="171"/>
      <c r="AF10" s="171"/>
      <c r="AG10" s="171"/>
      <c r="AH10" s="171"/>
      <c r="AI10" s="171"/>
      <c r="AJ10" s="171"/>
      <c r="AK10" s="171"/>
      <c r="AL10" s="171"/>
      <c r="AM10" s="171"/>
      <c r="AN10" s="171"/>
      <c r="AO10" s="171"/>
      <c r="AP10" s="171"/>
      <c r="AQ10" s="171"/>
      <c r="AR10" s="171"/>
      <c r="AS10" s="171"/>
      <c r="AT10" s="171"/>
      <c r="AU10" s="171"/>
      <c r="AV10" s="171"/>
      <c r="AW10" s="171"/>
      <c r="AX10" s="171"/>
      <c r="AY10" s="171"/>
      <c r="AZ10" s="171"/>
      <c r="BA10" s="171"/>
      <c r="BB10" s="171"/>
      <c r="BC10" s="171"/>
      <c r="BD10" s="171"/>
      <c r="BE10" s="171"/>
      <c r="BF10" s="171"/>
      <c r="BG10" s="171"/>
      <c r="BH10" s="171"/>
      <c r="BI10" s="171"/>
      <c r="BJ10" s="171"/>
      <c r="BK10" s="171"/>
      <c r="BL10" s="171"/>
      <c r="BM10" s="171"/>
      <c r="BN10" s="171"/>
      <c r="BO10" s="171"/>
      <c r="BP10" s="171"/>
      <c r="BQ10" s="171"/>
      <c r="BR10" s="171"/>
      <c r="BS10" s="171"/>
      <c r="BT10" s="171"/>
      <c r="BU10" s="171"/>
      <c r="BV10" s="171"/>
      <c r="BW10" s="171"/>
      <c r="BX10" s="171"/>
      <c r="BY10" s="171"/>
      <c r="BZ10" s="171"/>
      <c r="CA10" s="171"/>
      <c r="CB10" s="171"/>
      <c r="CC10" s="171"/>
      <c r="CD10" s="171"/>
      <c r="CE10" s="171"/>
      <c r="CF10" s="171"/>
      <c r="CG10" s="171"/>
      <c r="CH10" s="171"/>
      <c r="CI10" s="171"/>
      <c r="CJ10" s="171"/>
      <c r="CK10" s="171"/>
      <c r="CL10" s="171"/>
      <c r="CM10" s="171"/>
      <c r="CN10" s="171"/>
      <c r="CO10" s="171"/>
      <c r="CP10" s="171"/>
      <c r="CQ10" s="171"/>
      <c r="CR10" s="171"/>
      <c r="CS10" s="171"/>
      <c r="CT10" s="171"/>
      <c r="CU10" s="171"/>
      <c r="CV10" s="171"/>
      <c r="CW10" s="171"/>
      <c r="CX10" s="171"/>
      <c r="CY10" s="171"/>
      <c r="CZ10" s="171"/>
      <c r="DA10" s="171"/>
      <c r="DB10" s="171"/>
      <c r="DC10" s="171"/>
      <c r="DD10" s="171"/>
      <c r="DE10" s="171"/>
      <c r="DF10" s="171"/>
      <c r="DG10" s="171"/>
      <c r="DH10" s="171"/>
      <c r="DI10" s="171"/>
      <c r="DJ10" s="171"/>
      <c r="DK10" s="171"/>
      <c r="DL10" s="171"/>
      <c r="DM10" s="171"/>
      <c r="DN10" s="171"/>
      <c r="DO10" s="171"/>
      <c r="DP10" s="171"/>
      <c r="DQ10" s="171"/>
      <c r="DR10" s="171"/>
      <c r="DS10" s="171"/>
      <c r="DT10" s="171"/>
      <c r="DU10" s="171"/>
      <c r="DV10" s="171"/>
      <c r="DW10" s="171"/>
      <c r="DX10" s="171"/>
      <c r="DY10" s="171"/>
      <c r="DZ10" s="171"/>
      <c r="EA10" s="171"/>
      <c r="EB10" s="171"/>
      <c r="EC10" s="171"/>
      <c r="ED10" s="171"/>
      <c r="EE10" s="171"/>
      <c r="EF10" s="171"/>
      <c r="EG10" s="171"/>
      <c r="EH10" s="171"/>
      <c r="EI10" s="171"/>
      <c r="EJ10" s="171"/>
      <c r="EK10" s="171"/>
      <c r="EL10" s="171"/>
      <c r="EM10" s="171"/>
      <c r="EN10" s="171"/>
      <c r="EO10" s="171"/>
      <c r="EP10" s="171"/>
      <c r="EQ10" s="171"/>
      <c r="ER10" s="171"/>
      <c r="ES10" s="171"/>
      <c r="ET10" s="171"/>
      <c r="EU10" s="171"/>
      <c r="EV10" s="171"/>
      <c r="EW10" s="171"/>
      <c r="EX10" s="171"/>
      <c r="EY10" s="171"/>
      <c r="EZ10" s="171"/>
      <c r="FA10" s="171"/>
      <c r="FB10" s="171"/>
      <c r="FC10" s="171"/>
      <c r="FD10" s="171"/>
      <c r="FE10" s="171"/>
      <c r="FF10" s="171"/>
      <c r="FG10" s="171"/>
      <c r="FH10" s="171"/>
      <c r="FI10" s="171"/>
      <c r="FJ10" s="171"/>
      <c r="FK10" s="171"/>
      <c r="FL10" s="171"/>
      <c r="FM10" s="171"/>
      <c r="FN10" s="171"/>
      <c r="FO10" s="171"/>
      <c r="FP10" s="171"/>
      <c r="FQ10" s="171"/>
      <c r="FR10" s="171"/>
      <c r="FS10" s="171"/>
      <c r="FT10" s="171"/>
      <c r="FU10" s="171"/>
      <c r="FV10" s="171"/>
      <c r="FW10" s="171"/>
      <c r="FX10" s="171"/>
      <c r="FY10" s="171"/>
      <c r="FZ10" s="171"/>
      <c r="GA10" s="171"/>
      <c r="GB10" s="171"/>
      <c r="GC10" s="171"/>
      <c r="GD10" s="171"/>
      <c r="GE10" s="171"/>
      <c r="GF10" s="171"/>
      <c r="GG10" s="171"/>
      <c r="GH10" s="171"/>
      <c r="GI10" s="171"/>
      <c r="GJ10" s="171"/>
      <c r="GK10" s="171"/>
      <c r="GL10" s="171"/>
      <c r="GM10" s="171"/>
      <c r="GN10" s="171"/>
      <c r="GO10" s="171"/>
      <c r="GP10" s="171"/>
      <c r="GQ10" s="171"/>
      <c r="GR10" s="171"/>
      <c r="GS10" s="171"/>
      <c r="GT10" s="171"/>
      <c r="GU10" s="171"/>
      <c r="GV10" s="171"/>
      <c r="GW10" s="171"/>
      <c r="GX10" s="171"/>
      <c r="GY10" s="171"/>
      <c r="GZ10" s="171"/>
      <c r="HA10" s="171"/>
      <c r="HB10" s="171"/>
      <c r="HC10" s="171"/>
      <c r="HD10" s="171"/>
      <c r="HE10" s="171"/>
      <c r="HF10" s="171"/>
      <c r="HG10" s="171"/>
      <c r="HH10" s="171"/>
      <c r="HI10" s="171"/>
      <c r="HJ10" s="171"/>
      <c r="HK10" s="171"/>
      <c r="HL10" s="171"/>
      <c r="HM10" s="171"/>
      <c r="HN10" s="171"/>
      <c r="HO10" s="171"/>
      <c r="HP10" s="171"/>
      <c r="HQ10" s="171"/>
      <c r="HR10" s="171"/>
      <c r="HS10" s="171"/>
      <c r="HT10" s="171"/>
      <c r="HU10" s="171"/>
      <c r="HV10" s="171"/>
      <c r="HW10" s="171"/>
      <c r="HX10" s="171"/>
      <c r="HY10" s="171"/>
      <c r="HZ10" s="171"/>
      <c r="IA10" s="171"/>
      <c r="IB10" s="171"/>
      <c r="IC10" s="171"/>
      <c r="ID10" s="171"/>
      <c r="IE10" s="171"/>
      <c r="IF10" s="171"/>
      <c r="IG10" s="171"/>
      <c r="IH10" s="171"/>
      <c r="II10" s="171"/>
      <c r="IJ10" s="171"/>
      <c r="IK10" s="171"/>
      <c r="IL10" s="171"/>
      <c r="IM10" s="171"/>
      <c r="IN10" s="171"/>
      <c r="IO10" s="171"/>
      <c r="IP10" s="171"/>
      <c r="IQ10" s="171"/>
      <c r="IR10" s="171"/>
      <c r="IS10" s="171"/>
      <c r="IT10" s="171"/>
      <c r="IU10" s="171"/>
      <c r="IV10" s="171"/>
    </row>
    <row r="11" spans="1:256">
      <c r="A11" s="163" t="s">
        <v>1624</v>
      </c>
      <c r="B11" s="168"/>
      <c r="C11" s="122"/>
      <c r="D11" s="165"/>
      <c r="E11" s="122"/>
      <c r="F11" s="165"/>
      <c r="G11" s="171"/>
      <c r="H11" s="171"/>
      <c r="I11" s="171"/>
      <c r="J11" s="171"/>
      <c r="K11" s="171"/>
      <c r="L11" s="171"/>
      <c r="M11" s="171"/>
      <c r="N11" s="171"/>
      <c r="O11" s="171"/>
      <c r="P11" s="171"/>
      <c r="Q11" s="171"/>
      <c r="R11" s="171"/>
      <c r="S11" s="171"/>
      <c r="T11" s="171"/>
      <c r="U11" s="171"/>
      <c r="V11" s="171"/>
      <c r="W11" s="171"/>
      <c r="X11" s="171"/>
      <c r="Y11" s="171"/>
      <c r="Z11" s="171"/>
      <c r="AA11" s="171"/>
      <c r="AB11" s="171"/>
      <c r="AC11" s="171"/>
      <c r="AD11" s="171"/>
      <c r="AE11" s="171"/>
      <c r="AF11" s="171"/>
      <c r="AG11" s="171"/>
      <c r="AH11" s="171"/>
      <c r="AI11" s="171"/>
      <c r="AJ11" s="171"/>
      <c r="AK11" s="171"/>
      <c r="AL11" s="171"/>
      <c r="AM11" s="171"/>
      <c r="AN11" s="171"/>
      <c r="AO11" s="171"/>
      <c r="AP11" s="171"/>
      <c r="AQ11" s="171"/>
      <c r="AR11" s="171"/>
      <c r="AS11" s="171"/>
      <c r="AT11" s="171"/>
      <c r="AU11" s="171"/>
      <c r="AV11" s="171"/>
      <c r="AW11" s="171"/>
      <c r="AX11" s="171"/>
      <c r="AY11" s="171"/>
      <c r="AZ11" s="171"/>
      <c r="BA11" s="171"/>
      <c r="BB11" s="171"/>
      <c r="BC11" s="171"/>
      <c r="BD11" s="171"/>
      <c r="BE11" s="171"/>
      <c r="BF11" s="171"/>
      <c r="BG11" s="171"/>
      <c r="BH11" s="171"/>
      <c r="BI11" s="171"/>
      <c r="BJ11" s="171"/>
      <c r="BK11" s="171"/>
      <c r="BL11" s="171"/>
      <c r="BM11" s="171"/>
      <c r="BN11" s="171"/>
      <c r="BO11" s="171"/>
      <c r="BP11" s="171"/>
      <c r="BQ11" s="171"/>
      <c r="BR11" s="171"/>
      <c r="BS11" s="171"/>
      <c r="BT11" s="171"/>
      <c r="BU11" s="171"/>
      <c r="BV11" s="171"/>
      <c r="BW11" s="171"/>
      <c r="BX11" s="171"/>
      <c r="BY11" s="171"/>
      <c r="BZ11" s="171"/>
      <c r="CA11" s="171"/>
      <c r="CB11" s="171"/>
      <c r="CC11" s="171"/>
      <c r="CD11" s="171"/>
      <c r="CE11" s="171"/>
      <c r="CF11" s="171"/>
      <c r="CG11" s="171"/>
      <c r="CH11" s="171"/>
      <c r="CI11" s="171"/>
      <c r="CJ11" s="171"/>
      <c r="CK11" s="171"/>
      <c r="CL11" s="171"/>
      <c r="CM11" s="171"/>
      <c r="CN11" s="171"/>
      <c r="CO11" s="171"/>
      <c r="CP11" s="171"/>
      <c r="CQ11" s="171"/>
      <c r="CR11" s="171"/>
      <c r="CS11" s="171"/>
      <c r="CT11" s="171"/>
      <c r="CU11" s="171"/>
      <c r="CV11" s="171"/>
      <c r="CW11" s="171"/>
      <c r="CX11" s="171"/>
      <c r="CY11" s="171"/>
      <c r="CZ11" s="171"/>
      <c r="DA11" s="171"/>
      <c r="DB11" s="171"/>
      <c r="DC11" s="171"/>
      <c r="DD11" s="171"/>
      <c r="DE11" s="171"/>
      <c r="DF11" s="171"/>
      <c r="DG11" s="171"/>
      <c r="DH11" s="171"/>
      <c r="DI11" s="171"/>
      <c r="DJ11" s="171"/>
      <c r="DK11" s="171"/>
      <c r="DL11" s="171"/>
      <c r="DM11" s="171"/>
      <c r="DN11" s="171"/>
      <c r="DO11" s="171"/>
      <c r="DP11" s="171"/>
      <c r="DQ11" s="171"/>
      <c r="DR11" s="171"/>
      <c r="DS11" s="171"/>
      <c r="DT11" s="171"/>
      <c r="DU11" s="171"/>
      <c r="DV11" s="171"/>
      <c r="DW11" s="171"/>
      <c r="DX11" s="171"/>
      <c r="DY11" s="171"/>
      <c r="DZ11" s="171"/>
      <c r="EA11" s="171"/>
      <c r="EB11" s="171"/>
      <c r="EC11" s="171"/>
      <c r="ED11" s="171"/>
      <c r="EE11" s="171"/>
      <c r="EF11" s="171"/>
      <c r="EG11" s="171"/>
      <c r="EH11" s="171"/>
      <c r="EI11" s="171"/>
      <c r="EJ11" s="171"/>
      <c r="EK11" s="171"/>
      <c r="EL11" s="171"/>
      <c r="EM11" s="171"/>
      <c r="EN11" s="171"/>
      <c r="EO11" s="171"/>
      <c r="EP11" s="171"/>
      <c r="EQ11" s="171"/>
      <c r="ER11" s="171"/>
      <c r="ES11" s="171"/>
      <c r="ET11" s="171"/>
      <c r="EU11" s="171"/>
      <c r="EV11" s="171"/>
      <c r="EW11" s="171"/>
      <c r="EX11" s="171"/>
      <c r="EY11" s="171"/>
      <c r="EZ11" s="171"/>
      <c r="FA11" s="171"/>
      <c r="FB11" s="171"/>
      <c r="FC11" s="171"/>
      <c r="FD11" s="171"/>
      <c r="FE11" s="171"/>
      <c r="FF11" s="171"/>
      <c r="FG11" s="171"/>
      <c r="FH11" s="171"/>
      <c r="FI11" s="171"/>
      <c r="FJ11" s="171"/>
      <c r="FK11" s="171"/>
      <c r="FL11" s="171"/>
      <c r="FM11" s="171"/>
      <c r="FN11" s="171"/>
      <c r="FO11" s="171"/>
      <c r="FP11" s="171"/>
      <c r="FQ11" s="171"/>
      <c r="FR11" s="171"/>
      <c r="FS11" s="171"/>
      <c r="FT11" s="171"/>
      <c r="FU11" s="171"/>
      <c r="FV11" s="171"/>
      <c r="FW11" s="171"/>
      <c r="FX11" s="171"/>
      <c r="FY11" s="171"/>
      <c r="FZ11" s="171"/>
      <c r="GA11" s="171"/>
      <c r="GB11" s="171"/>
      <c r="GC11" s="171"/>
      <c r="GD11" s="171"/>
      <c r="GE11" s="171"/>
      <c r="GF11" s="171"/>
      <c r="GG11" s="171"/>
      <c r="GH11" s="171"/>
      <c r="GI11" s="171"/>
      <c r="GJ11" s="171"/>
      <c r="GK11" s="171"/>
      <c r="GL11" s="171"/>
      <c r="GM11" s="171"/>
      <c r="GN11" s="171"/>
      <c r="GO11" s="171"/>
      <c r="GP11" s="171"/>
      <c r="GQ11" s="171"/>
      <c r="GR11" s="171"/>
      <c r="GS11" s="171"/>
      <c r="GT11" s="171"/>
      <c r="GU11" s="171"/>
      <c r="GV11" s="171"/>
      <c r="GW11" s="171"/>
      <c r="GX11" s="171"/>
      <c r="GY11" s="171"/>
      <c r="GZ11" s="171"/>
      <c r="HA11" s="171"/>
      <c r="HB11" s="171"/>
      <c r="HC11" s="171"/>
      <c r="HD11" s="171"/>
      <c r="HE11" s="171"/>
      <c r="HF11" s="171"/>
      <c r="HG11" s="171"/>
      <c r="HH11" s="171"/>
      <c r="HI11" s="171"/>
      <c r="HJ11" s="171"/>
      <c r="HK11" s="171"/>
      <c r="HL11" s="171"/>
      <c r="HM11" s="171"/>
      <c r="HN11" s="171"/>
      <c r="HO11" s="171"/>
      <c r="HP11" s="171"/>
      <c r="HQ11" s="171"/>
      <c r="HR11" s="171"/>
      <c r="HS11" s="171"/>
      <c r="HT11" s="171"/>
      <c r="HU11" s="171"/>
      <c r="HV11" s="171"/>
      <c r="HW11" s="171"/>
      <c r="HX11" s="171"/>
      <c r="HY11" s="171"/>
      <c r="HZ11" s="171"/>
      <c r="IA11" s="171"/>
      <c r="IB11" s="171"/>
      <c r="IC11" s="171"/>
      <c r="ID11" s="171"/>
      <c r="IE11" s="171"/>
      <c r="IF11" s="171"/>
      <c r="IG11" s="171"/>
      <c r="IH11" s="171"/>
      <c r="II11" s="171"/>
      <c r="IJ11" s="171"/>
      <c r="IK11" s="171"/>
      <c r="IL11" s="171"/>
      <c r="IM11" s="171"/>
      <c r="IN11" s="171"/>
      <c r="IO11" s="171"/>
      <c r="IP11" s="171"/>
      <c r="IQ11" s="171"/>
      <c r="IR11" s="171"/>
      <c r="IS11" s="171"/>
      <c r="IT11" s="171"/>
      <c r="IU11" s="171"/>
      <c r="IV11" s="171"/>
    </row>
    <row r="12" spans="1:256">
      <c r="A12" s="172" t="s">
        <v>1625</v>
      </c>
      <c r="B12" s="168"/>
      <c r="C12" s="154">
        <v>1560</v>
      </c>
      <c r="D12" s="165"/>
      <c r="E12" s="154">
        <v>1251</v>
      </c>
      <c r="F12" s="165">
        <f>C12/E12*100</f>
        <v>124.700239808153</v>
      </c>
      <c r="G12" s="173"/>
      <c r="H12" s="173"/>
      <c r="I12" s="173"/>
      <c r="J12" s="173"/>
      <c r="K12" s="173"/>
      <c r="L12" s="173"/>
      <c r="M12" s="173"/>
      <c r="N12" s="173"/>
      <c r="O12" s="173"/>
      <c r="P12" s="173"/>
      <c r="Q12" s="173"/>
      <c r="R12" s="173"/>
      <c r="S12" s="173"/>
      <c r="T12" s="173"/>
      <c r="U12" s="173"/>
      <c r="V12" s="173"/>
      <c r="W12" s="173"/>
      <c r="X12" s="173"/>
      <c r="Y12" s="173"/>
      <c r="Z12" s="173"/>
      <c r="AA12" s="173"/>
      <c r="AB12" s="173"/>
      <c r="AC12" s="173"/>
      <c r="AD12" s="173"/>
      <c r="AE12" s="173"/>
      <c r="AF12" s="173"/>
      <c r="AG12" s="173"/>
      <c r="AH12" s="173"/>
      <c r="AI12" s="173"/>
      <c r="AJ12" s="173"/>
      <c r="AK12" s="173"/>
      <c r="AL12" s="173"/>
      <c r="AM12" s="173"/>
      <c r="AN12" s="173"/>
      <c r="AO12" s="173"/>
      <c r="AP12" s="173"/>
      <c r="AQ12" s="173"/>
      <c r="AR12" s="173"/>
      <c r="AS12" s="173"/>
      <c r="AT12" s="173"/>
      <c r="AU12" s="173"/>
      <c r="AV12" s="173"/>
      <c r="AW12" s="173"/>
      <c r="AX12" s="173"/>
      <c r="AY12" s="173"/>
      <c r="AZ12" s="173"/>
      <c r="BA12" s="173"/>
      <c r="BB12" s="173"/>
      <c r="BC12" s="173"/>
      <c r="BD12" s="173"/>
      <c r="BE12" s="173"/>
      <c r="BF12" s="173"/>
      <c r="BG12" s="173"/>
      <c r="BH12" s="173"/>
      <c r="BI12" s="173"/>
      <c r="BJ12" s="173"/>
      <c r="BK12" s="173"/>
      <c r="BL12" s="173"/>
      <c r="BM12" s="173"/>
      <c r="BN12" s="173"/>
      <c r="BO12" s="173"/>
      <c r="BP12" s="173"/>
      <c r="BQ12" s="173"/>
      <c r="BR12" s="173"/>
      <c r="BS12" s="173"/>
      <c r="BT12" s="173"/>
      <c r="BU12" s="173"/>
      <c r="BV12" s="173"/>
      <c r="BW12" s="173"/>
      <c r="BX12" s="173"/>
      <c r="BY12" s="173"/>
      <c r="BZ12" s="173"/>
      <c r="CA12" s="173"/>
      <c r="CB12" s="173"/>
      <c r="CC12" s="173"/>
      <c r="CD12" s="173"/>
      <c r="CE12" s="173"/>
      <c r="CF12" s="173"/>
      <c r="CG12" s="173"/>
      <c r="CH12" s="173"/>
      <c r="CI12" s="173"/>
      <c r="CJ12" s="173"/>
      <c r="CK12" s="173"/>
      <c r="CL12" s="173"/>
      <c r="CM12" s="173"/>
      <c r="CN12" s="173"/>
      <c r="CO12" s="173"/>
      <c r="CP12" s="173"/>
      <c r="CQ12" s="173"/>
      <c r="CR12" s="173"/>
      <c r="CS12" s="173"/>
      <c r="CT12" s="173"/>
      <c r="CU12" s="173"/>
      <c r="CV12" s="173"/>
      <c r="CW12" s="173"/>
      <c r="CX12" s="173"/>
      <c r="CY12" s="173"/>
      <c r="CZ12" s="173"/>
      <c r="DA12" s="173"/>
      <c r="DB12" s="173"/>
      <c r="DC12" s="173"/>
      <c r="DD12" s="173"/>
      <c r="DE12" s="173"/>
      <c r="DF12" s="173"/>
      <c r="DG12" s="173"/>
      <c r="DH12" s="173"/>
      <c r="DI12" s="173"/>
      <c r="DJ12" s="173"/>
      <c r="DK12" s="173"/>
      <c r="DL12" s="173"/>
      <c r="DM12" s="173"/>
      <c r="DN12" s="173"/>
      <c r="DO12" s="173"/>
      <c r="DP12" s="173"/>
      <c r="DQ12" s="173"/>
      <c r="DR12" s="173"/>
      <c r="DS12" s="173"/>
      <c r="DT12" s="173"/>
      <c r="DU12" s="173"/>
      <c r="DV12" s="173"/>
      <c r="DW12" s="173"/>
      <c r="DX12" s="173"/>
      <c r="DY12" s="173"/>
      <c r="DZ12" s="173"/>
      <c r="EA12" s="173"/>
      <c r="EB12" s="173"/>
      <c r="EC12" s="173"/>
      <c r="ED12" s="173"/>
      <c r="EE12" s="173"/>
      <c r="EF12" s="173"/>
      <c r="EG12" s="173"/>
      <c r="EH12" s="173"/>
      <c r="EI12" s="173"/>
      <c r="EJ12" s="173"/>
      <c r="EK12" s="173"/>
      <c r="EL12" s="173"/>
      <c r="EM12" s="173"/>
      <c r="EN12" s="173"/>
      <c r="EO12" s="173"/>
      <c r="EP12" s="173"/>
      <c r="EQ12" s="173"/>
      <c r="ER12" s="173"/>
      <c r="ES12" s="173"/>
      <c r="ET12" s="173"/>
      <c r="EU12" s="173"/>
      <c r="EV12" s="173"/>
      <c r="EW12" s="173"/>
      <c r="EX12" s="173"/>
      <c r="EY12" s="173"/>
      <c r="EZ12" s="173"/>
      <c r="FA12" s="173"/>
      <c r="FB12" s="173"/>
      <c r="FC12" s="173"/>
      <c r="FD12" s="173"/>
      <c r="FE12" s="173"/>
      <c r="FF12" s="173"/>
      <c r="FG12" s="173"/>
      <c r="FH12" s="173"/>
      <c r="FI12" s="173"/>
      <c r="FJ12" s="173"/>
      <c r="FK12" s="173"/>
      <c r="FL12" s="173"/>
      <c r="FM12" s="173"/>
      <c r="FN12" s="173"/>
      <c r="FO12" s="173"/>
      <c r="FP12" s="173"/>
      <c r="FQ12" s="173"/>
      <c r="FR12" s="173"/>
      <c r="FS12" s="173"/>
      <c r="FT12" s="173"/>
      <c r="FU12" s="173"/>
      <c r="FV12" s="173"/>
      <c r="FW12" s="173"/>
      <c r="FX12" s="173"/>
      <c r="FY12" s="173"/>
      <c r="FZ12" s="173"/>
      <c r="GA12" s="173"/>
      <c r="GB12" s="173"/>
      <c r="GC12" s="173"/>
      <c r="GD12" s="173"/>
      <c r="GE12" s="173"/>
      <c r="GF12" s="173"/>
      <c r="GG12" s="173"/>
      <c r="GH12" s="173"/>
      <c r="GI12" s="173"/>
      <c r="GJ12" s="173"/>
      <c r="GK12" s="173"/>
      <c r="GL12" s="173"/>
      <c r="GM12" s="173"/>
      <c r="GN12" s="173"/>
      <c r="GO12" s="173"/>
      <c r="GP12" s="173"/>
      <c r="GQ12" s="173"/>
      <c r="GR12" s="173"/>
      <c r="GS12" s="173"/>
      <c r="GT12" s="173"/>
      <c r="GU12" s="173"/>
      <c r="GV12" s="173"/>
      <c r="GW12" s="173"/>
      <c r="GX12" s="173"/>
      <c r="GY12" s="173"/>
      <c r="GZ12" s="173"/>
      <c r="HA12" s="173"/>
      <c r="HB12" s="173"/>
      <c r="HC12" s="173"/>
      <c r="HD12" s="173"/>
      <c r="HE12" s="173"/>
      <c r="HF12" s="173"/>
      <c r="HG12" s="173"/>
      <c r="HH12" s="173"/>
      <c r="HI12" s="173"/>
      <c r="HJ12" s="173"/>
      <c r="HK12" s="173"/>
      <c r="HL12" s="173"/>
      <c r="HM12" s="173"/>
      <c r="HN12" s="173"/>
      <c r="HO12" s="173"/>
      <c r="HP12" s="173"/>
      <c r="HQ12" s="173"/>
      <c r="HR12" s="173"/>
      <c r="HS12" s="173"/>
      <c r="HT12" s="173"/>
      <c r="HU12" s="173"/>
      <c r="HV12" s="173"/>
      <c r="HW12" s="173"/>
      <c r="HX12" s="173"/>
      <c r="HY12" s="173"/>
      <c r="HZ12" s="173"/>
      <c r="IA12" s="173"/>
      <c r="IB12" s="173"/>
      <c r="IC12" s="173"/>
      <c r="ID12" s="173"/>
      <c r="IE12" s="173"/>
      <c r="IF12" s="173"/>
      <c r="IG12" s="173"/>
      <c r="IH12" s="173"/>
      <c r="II12" s="173"/>
      <c r="IJ12" s="173"/>
      <c r="IK12" s="173"/>
      <c r="IL12" s="173"/>
      <c r="IM12" s="173"/>
      <c r="IN12" s="173"/>
      <c r="IO12" s="173"/>
      <c r="IP12" s="173"/>
      <c r="IQ12" s="173"/>
      <c r="IR12" s="173"/>
      <c r="IS12" s="173"/>
      <c r="IT12" s="173"/>
      <c r="IU12" s="173"/>
      <c r="IV12" s="173"/>
    </row>
    <row r="13" spans="1:256">
      <c r="A13" s="167" t="s">
        <v>134</v>
      </c>
      <c r="B13" s="120">
        <f>SUM(B10:B12)</f>
        <v>80</v>
      </c>
      <c r="C13" s="120">
        <f>SUM(C10:C12)</f>
        <v>1681</v>
      </c>
      <c r="D13" s="165">
        <f>C13/B13*100</f>
        <v>2101.25</v>
      </c>
      <c r="E13" s="120">
        <f>SUM(E10:E12)</f>
        <v>1896</v>
      </c>
      <c r="F13" s="170">
        <f>C13/E13*100</f>
        <v>88.6603375527426</v>
      </c>
      <c r="G13" s="174"/>
      <c r="H13" s="174"/>
      <c r="I13" s="174"/>
      <c r="J13" s="174"/>
      <c r="K13" s="174"/>
      <c r="L13" s="174"/>
      <c r="M13" s="174"/>
      <c r="N13" s="174"/>
      <c r="O13" s="174"/>
      <c r="P13" s="174"/>
      <c r="Q13" s="174"/>
      <c r="R13" s="174"/>
      <c r="S13" s="174"/>
      <c r="T13" s="174"/>
      <c r="U13" s="174"/>
      <c r="V13" s="174"/>
      <c r="W13" s="174"/>
      <c r="X13" s="174"/>
      <c r="Y13" s="174"/>
      <c r="Z13" s="174"/>
      <c r="AA13" s="174"/>
      <c r="AB13" s="174"/>
      <c r="AC13" s="174"/>
      <c r="AD13" s="174"/>
      <c r="AE13" s="174"/>
      <c r="AF13" s="174"/>
      <c r="AG13" s="174"/>
      <c r="AH13" s="174"/>
      <c r="AI13" s="175"/>
      <c r="AJ13" s="175"/>
      <c r="AK13" s="175"/>
      <c r="AL13" s="175"/>
      <c r="AM13" s="175"/>
      <c r="AN13" s="175"/>
      <c r="AO13" s="175"/>
      <c r="AP13" s="175"/>
      <c r="AQ13" s="175"/>
      <c r="AR13" s="175"/>
      <c r="AS13" s="175"/>
      <c r="AT13" s="175"/>
      <c r="AU13" s="175"/>
      <c r="AV13" s="175"/>
      <c r="AW13" s="175"/>
      <c r="AX13" s="175"/>
      <c r="AY13" s="175"/>
      <c r="AZ13" s="175"/>
      <c r="BA13" s="175"/>
      <c r="BB13" s="175"/>
      <c r="BC13" s="175"/>
      <c r="BD13" s="175"/>
      <c r="BE13" s="175"/>
      <c r="BF13" s="175"/>
      <c r="BG13" s="175"/>
      <c r="BH13" s="175"/>
      <c r="BI13" s="175"/>
      <c r="BJ13" s="175"/>
      <c r="BK13" s="175"/>
      <c r="BL13" s="175"/>
      <c r="BM13" s="175"/>
      <c r="BN13" s="175"/>
      <c r="BO13" s="175"/>
      <c r="BP13" s="175"/>
      <c r="BQ13" s="175"/>
      <c r="BR13" s="175"/>
      <c r="BS13" s="175"/>
      <c r="BT13" s="175"/>
      <c r="BU13" s="175"/>
      <c r="BV13" s="175"/>
      <c r="BW13" s="175"/>
      <c r="BX13" s="175"/>
      <c r="BY13" s="175"/>
      <c r="BZ13" s="175"/>
      <c r="CA13" s="175"/>
      <c r="CB13" s="175"/>
      <c r="CC13" s="175"/>
      <c r="CD13" s="175"/>
      <c r="CE13" s="175"/>
      <c r="CF13" s="175"/>
      <c r="CG13" s="175"/>
      <c r="CH13" s="175"/>
      <c r="CI13" s="175"/>
      <c r="CJ13" s="175"/>
      <c r="CK13" s="175"/>
      <c r="CL13" s="175"/>
      <c r="CM13" s="175"/>
      <c r="CN13" s="175"/>
      <c r="CO13" s="175"/>
      <c r="CP13" s="175"/>
      <c r="CQ13" s="175"/>
      <c r="CR13" s="175"/>
      <c r="CS13" s="175"/>
      <c r="CT13" s="175"/>
      <c r="CU13" s="175"/>
      <c r="CV13" s="175"/>
      <c r="CW13" s="175"/>
      <c r="CX13" s="175"/>
      <c r="CY13" s="175"/>
      <c r="CZ13" s="175"/>
      <c r="DA13" s="175"/>
      <c r="DB13" s="175"/>
      <c r="DC13" s="175"/>
      <c r="DD13" s="175"/>
      <c r="DE13" s="175"/>
      <c r="DF13" s="175"/>
      <c r="DG13" s="175"/>
      <c r="DH13" s="175"/>
      <c r="DI13" s="175"/>
      <c r="DJ13" s="175"/>
      <c r="DK13" s="175"/>
      <c r="DL13" s="175"/>
      <c r="DM13" s="175"/>
      <c r="DN13" s="175"/>
      <c r="DO13" s="175"/>
      <c r="DP13" s="175"/>
      <c r="DQ13" s="175"/>
      <c r="DR13" s="175"/>
      <c r="DS13" s="175"/>
      <c r="DT13" s="175"/>
      <c r="DU13" s="175"/>
      <c r="DV13" s="175"/>
      <c r="DW13" s="175"/>
      <c r="DX13" s="175"/>
      <c r="DY13" s="175"/>
      <c r="DZ13" s="175"/>
      <c r="EA13" s="175"/>
      <c r="EB13" s="175"/>
      <c r="EC13" s="175"/>
      <c r="ED13" s="175"/>
      <c r="EE13" s="175"/>
      <c r="EF13" s="175"/>
      <c r="EG13" s="175"/>
      <c r="EH13" s="175"/>
      <c r="EI13" s="175"/>
      <c r="EJ13" s="175"/>
      <c r="EK13" s="175"/>
      <c r="EL13" s="175"/>
      <c r="EM13" s="175"/>
      <c r="EN13" s="175"/>
      <c r="EO13" s="175"/>
      <c r="EP13" s="175"/>
      <c r="EQ13" s="175"/>
      <c r="ER13" s="175"/>
      <c r="ES13" s="175"/>
      <c r="ET13" s="175"/>
      <c r="EU13" s="175"/>
      <c r="EV13" s="175"/>
      <c r="EW13" s="175"/>
      <c r="EX13" s="175"/>
      <c r="EY13" s="175"/>
      <c r="EZ13" s="175"/>
      <c r="FA13" s="175"/>
      <c r="FB13" s="175"/>
      <c r="FC13" s="175"/>
      <c r="FD13" s="175"/>
      <c r="FE13" s="175"/>
      <c r="FF13" s="175"/>
      <c r="FG13" s="175"/>
      <c r="FH13" s="175"/>
      <c r="FI13" s="175"/>
      <c r="FJ13" s="175"/>
      <c r="FK13" s="175"/>
      <c r="FL13" s="175"/>
      <c r="FM13" s="175"/>
      <c r="FN13" s="175"/>
      <c r="FO13" s="175"/>
      <c r="FP13" s="175"/>
      <c r="FQ13" s="175"/>
      <c r="FR13" s="175"/>
      <c r="FS13" s="175"/>
      <c r="FT13" s="175"/>
      <c r="FU13" s="175"/>
      <c r="FV13" s="175"/>
      <c r="FW13" s="175"/>
      <c r="FX13" s="175"/>
      <c r="FY13" s="175"/>
      <c r="FZ13" s="175"/>
      <c r="GA13" s="175"/>
      <c r="GB13" s="175"/>
      <c r="GC13" s="175"/>
      <c r="GD13" s="175"/>
      <c r="GE13" s="175"/>
      <c r="GF13" s="175"/>
      <c r="GG13" s="175"/>
      <c r="GH13" s="175"/>
      <c r="GI13" s="175"/>
      <c r="GJ13" s="175"/>
      <c r="GK13" s="175"/>
      <c r="GL13" s="175"/>
      <c r="GM13" s="175"/>
      <c r="GN13" s="175"/>
      <c r="GO13" s="175"/>
      <c r="GP13" s="175"/>
      <c r="GQ13" s="175"/>
      <c r="GR13" s="175"/>
      <c r="GS13" s="175"/>
      <c r="GT13" s="175"/>
      <c r="GU13" s="175"/>
      <c r="GV13" s="175"/>
      <c r="GW13" s="175"/>
      <c r="GX13" s="175"/>
      <c r="GY13" s="175"/>
      <c r="GZ13" s="175"/>
      <c r="HA13" s="175"/>
      <c r="HB13" s="175"/>
      <c r="HC13" s="175"/>
      <c r="HD13" s="175"/>
      <c r="HE13" s="175"/>
      <c r="HF13" s="175"/>
      <c r="HG13" s="175"/>
      <c r="HH13" s="175"/>
      <c r="HI13" s="175"/>
      <c r="HJ13" s="175"/>
      <c r="HK13" s="175"/>
      <c r="HL13" s="175"/>
      <c r="HM13" s="175"/>
      <c r="HN13" s="175"/>
      <c r="HO13" s="175"/>
      <c r="HP13" s="175"/>
      <c r="HQ13" s="175"/>
      <c r="HR13" s="175"/>
      <c r="HS13" s="175"/>
      <c r="HT13" s="175"/>
      <c r="HU13" s="175"/>
      <c r="HV13" s="175"/>
      <c r="HW13" s="175"/>
      <c r="HX13" s="175"/>
      <c r="HY13" s="175"/>
      <c r="HZ13" s="175"/>
      <c r="IA13" s="175"/>
      <c r="IB13" s="175"/>
      <c r="IC13" s="175"/>
      <c r="ID13" s="175"/>
      <c r="IE13" s="175"/>
      <c r="IF13" s="175"/>
      <c r="IG13" s="175"/>
      <c r="IH13" s="175"/>
      <c r="II13" s="175"/>
      <c r="IJ13" s="175"/>
      <c r="IK13" s="175"/>
      <c r="IL13" s="175"/>
      <c r="IM13" s="175"/>
      <c r="IN13" s="175"/>
      <c r="IO13" s="175"/>
      <c r="IP13" s="175"/>
      <c r="IQ13" s="175"/>
      <c r="IR13" s="175"/>
      <c r="IS13" s="175"/>
      <c r="IT13" s="175"/>
      <c r="IU13" s="175"/>
      <c r="IV13" s="175"/>
    </row>
    <row r="14" spans="1:256">
      <c r="A14" s="176"/>
    </row>
  </sheetData>
  <sheetProtection password="CACC" sheet="1"/>
  <mergeCells count="1">
    <mergeCell ref="A2:F2"/>
  </mergeCells>
  <pageMargins left="0.7" right="0.7" top="0.75" bottom="0.75" header="0.3" footer="0.3"/>
  <pageSetup paperSize="1" orientation="portrait" horizontalDpi="600" verticalDpi="600"/>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7"/>
  <sheetViews>
    <sheetView showGridLines="0" zoomScaleSheetLayoutView="60" workbookViewId="0">
      <selection activeCell="J20" sqref="J20"/>
    </sheetView>
  </sheetViews>
  <sheetFormatPr defaultColWidth="9.14285714285714" defaultRowHeight="14.25" outlineLevelCol="5"/>
  <cols>
    <col min="1" max="1" width="43" style="128" customWidth="1"/>
    <col min="2" max="2" width="9.14285714285714" style="129" customWidth="1"/>
    <col min="3" max="3" width="8.57142857142857" style="130" customWidth="1"/>
    <col min="4" max="4" width="12.8571428571429" style="130" customWidth="1"/>
    <col min="5" max="5" width="8.71428571428571" style="129" customWidth="1"/>
    <col min="6" max="6" width="15" style="130" customWidth="1"/>
    <col min="7" max="16384" width="9.14285714285714" style="130"/>
  </cols>
  <sheetData>
    <row r="1" spans="1:6">
      <c r="A1" s="131" t="s">
        <v>1626</v>
      </c>
      <c r="B1" s="132"/>
      <c r="C1" s="133"/>
      <c r="D1" s="133"/>
      <c r="E1" s="132"/>
    </row>
    <row r="2" ht="21" spans="1:6">
      <c r="A2" s="134" t="s">
        <v>1627</v>
      </c>
      <c r="B2" s="134"/>
      <c r="C2" s="134"/>
      <c r="D2" s="134"/>
      <c r="E2" s="134"/>
      <c r="F2" s="134"/>
    </row>
    <row r="3" spans="1:6">
      <c r="A3" s="135"/>
      <c r="B3" s="132"/>
      <c r="C3" s="133"/>
      <c r="D3" s="136"/>
      <c r="E3" s="137"/>
      <c r="F3" s="138" t="s">
        <v>53</v>
      </c>
    </row>
    <row r="4" ht="17.25" customHeight="1" spans="1:6">
      <c r="A4" s="139" t="s">
        <v>1628</v>
      </c>
      <c r="B4" s="140" t="s">
        <v>55</v>
      </c>
      <c r="C4" s="141" t="s">
        <v>56</v>
      </c>
      <c r="D4" s="142" t="s">
        <v>57</v>
      </c>
      <c r="E4" s="143" t="s">
        <v>1629</v>
      </c>
      <c r="F4" s="144" t="s">
        <v>59</v>
      </c>
    </row>
    <row r="5" ht="17.25" customHeight="1" spans="1:6">
      <c r="A5" s="139"/>
      <c r="B5" s="140"/>
      <c r="C5" s="141"/>
      <c r="D5" s="142"/>
      <c r="E5" s="143"/>
      <c r="F5" s="144"/>
    </row>
    <row r="6" spans="1:6">
      <c r="A6" s="145" t="s">
        <v>1611</v>
      </c>
      <c r="B6" s="146">
        <f>SUM(B7:B14)</f>
        <v>27</v>
      </c>
      <c r="C6" s="146">
        <f>SUM(C7:C14)</f>
        <v>343</v>
      </c>
      <c r="D6" s="147">
        <f>C6/B6*100</f>
        <v>1270.37037037037</v>
      </c>
      <c r="E6" s="148">
        <f>SUM(E7:E14)</f>
        <v>265</v>
      </c>
      <c r="F6" s="149">
        <f>C6/E6*100</f>
        <v>129.433962264151</v>
      </c>
    </row>
    <row r="7" spans="1:6">
      <c r="A7" s="145" t="s">
        <v>1630</v>
      </c>
      <c r="B7" s="146"/>
      <c r="C7" s="146"/>
      <c r="D7" s="147"/>
      <c r="E7" s="148">
        <v>4</v>
      </c>
      <c r="F7" s="149">
        <f>C7/E7*100</f>
        <v>0</v>
      </c>
    </row>
    <row r="8" spans="1:6">
      <c r="A8" s="150" t="s">
        <v>1631</v>
      </c>
      <c r="B8" s="146"/>
      <c r="C8" s="146"/>
      <c r="D8" s="147"/>
      <c r="E8" s="148">
        <v>2</v>
      </c>
      <c r="F8" s="149">
        <f>C8/E8*100</f>
        <v>0</v>
      </c>
    </row>
    <row r="9" spans="1:6">
      <c r="A9" s="150" t="s">
        <v>1632</v>
      </c>
      <c r="B9" s="146">
        <v>27</v>
      </c>
      <c r="C9" s="146"/>
      <c r="D9" s="147">
        <f>C9/B9*100</f>
        <v>0</v>
      </c>
      <c r="E9" s="148">
        <v>3</v>
      </c>
      <c r="F9" s="149">
        <f>C9/E9*100</f>
        <v>0</v>
      </c>
    </row>
    <row r="10" spans="1:6">
      <c r="A10" s="150" t="s">
        <v>1633</v>
      </c>
      <c r="B10" s="146"/>
      <c r="C10" s="146"/>
      <c r="D10" s="147"/>
      <c r="E10" s="148"/>
      <c r="F10" s="149"/>
    </row>
    <row r="11" spans="1:6">
      <c r="A11" s="150" t="s">
        <v>1634</v>
      </c>
      <c r="B11" s="146"/>
      <c r="C11" s="146"/>
      <c r="D11" s="147"/>
      <c r="E11" s="148"/>
      <c r="F11" s="149"/>
    </row>
    <row r="12" spans="1:6">
      <c r="A12" s="150" t="s">
        <v>1635</v>
      </c>
      <c r="B12" s="146"/>
      <c r="C12" s="146"/>
      <c r="D12" s="147"/>
      <c r="E12" s="148"/>
      <c r="F12" s="149"/>
    </row>
    <row r="13" spans="1:6">
      <c r="A13" s="150" t="s">
        <v>1636</v>
      </c>
      <c r="B13" s="146"/>
      <c r="C13" s="146"/>
      <c r="D13" s="147"/>
      <c r="E13" s="148"/>
      <c r="F13" s="149"/>
    </row>
    <row r="14" spans="1:6">
      <c r="A14" s="150" t="s">
        <v>1637</v>
      </c>
      <c r="B14" s="146"/>
      <c r="C14" s="146">
        <v>343</v>
      </c>
      <c r="D14" s="147"/>
      <c r="E14" s="148">
        <v>256</v>
      </c>
      <c r="F14" s="149"/>
    </row>
    <row r="15" spans="1:6">
      <c r="A15" s="145" t="s">
        <v>1612</v>
      </c>
      <c r="B15" s="146">
        <f>SUM(B16:B19)</f>
        <v>70</v>
      </c>
      <c r="C15" s="146">
        <f>SUM(C16:C19)</f>
        <v>71</v>
      </c>
      <c r="D15" s="147">
        <f>C15/B15*100</f>
        <v>101.428571428571</v>
      </c>
      <c r="E15" s="148">
        <f>SUM(E16:E19)</f>
        <v>735</v>
      </c>
      <c r="F15" s="149">
        <f>C15/E15*100</f>
        <v>9.65986394557823</v>
      </c>
    </row>
    <row r="16" spans="1:6">
      <c r="A16" s="145" t="s">
        <v>1638</v>
      </c>
      <c r="B16" s="146"/>
      <c r="C16" s="146">
        <v>71</v>
      </c>
      <c r="D16" s="147"/>
      <c r="E16" s="148">
        <v>735</v>
      </c>
      <c r="F16" s="149"/>
    </row>
    <row r="17" spans="1:6">
      <c r="A17" s="150" t="s">
        <v>1639</v>
      </c>
      <c r="B17" s="146">
        <v>70</v>
      </c>
      <c r="C17" s="146"/>
      <c r="D17" s="147">
        <f>C17/B17*100</f>
        <v>0</v>
      </c>
      <c r="E17" s="148"/>
      <c r="F17" s="149"/>
    </row>
    <row r="18" spans="1:6">
      <c r="A18" s="150" t="s">
        <v>1640</v>
      </c>
      <c r="B18" s="146"/>
      <c r="C18" s="146"/>
      <c r="D18" s="147"/>
      <c r="E18" s="148"/>
      <c r="F18" s="149"/>
    </row>
    <row r="19" spans="1:6">
      <c r="A19" s="150" t="s">
        <v>1641</v>
      </c>
      <c r="B19" s="146"/>
      <c r="C19" s="146"/>
      <c r="D19" s="147"/>
      <c r="E19" s="148"/>
      <c r="F19" s="149"/>
    </row>
    <row r="20" spans="1:6">
      <c r="A20" s="145" t="s">
        <v>1613</v>
      </c>
      <c r="B20" s="146"/>
      <c r="C20" s="146"/>
      <c r="D20" s="147"/>
      <c r="E20" s="148"/>
      <c r="F20" s="149"/>
    </row>
    <row r="21" spans="1:6">
      <c r="A21" s="145" t="s">
        <v>1614</v>
      </c>
      <c r="B21" s="146"/>
      <c r="C21" s="146"/>
      <c r="D21" s="147"/>
      <c r="E21" s="148"/>
      <c r="F21" s="149"/>
    </row>
    <row r="22" spans="1:6">
      <c r="A22" s="145" t="s">
        <v>1615</v>
      </c>
      <c r="B22" s="146">
        <v>46</v>
      </c>
      <c r="C22" s="146">
        <v>8</v>
      </c>
      <c r="D22" s="147">
        <f>C22/B22*100</f>
        <v>17.3913043478261</v>
      </c>
      <c r="E22" s="148">
        <v>44</v>
      </c>
      <c r="F22" s="149">
        <f>C22/E22*100</f>
        <v>18.1818181818182</v>
      </c>
    </row>
    <row r="23" spans="1:6">
      <c r="A23" s="151" t="s">
        <v>1338</v>
      </c>
      <c r="B23" s="146">
        <f>B6+B15+B20+B21+B22</f>
        <v>143</v>
      </c>
      <c r="C23" s="146">
        <f>C6+C15+C20+C21+C22</f>
        <v>422</v>
      </c>
      <c r="D23" s="147">
        <f>C23/B23*100</f>
        <v>295.104895104895</v>
      </c>
      <c r="E23" s="148">
        <f>E6+E15+E20+E21+E22</f>
        <v>1044</v>
      </c>
      <c r="F23" s="149">
        <f>C23/E23*100</f>
        <v>40.4214559386973</v>
      </c>
    </row>
    <row r="24" spans="1:6">
      <c r="A24" s="145" t="s">
        <v>1642</v>
      </c>
      <c r="B24" s="146"/>
      <c r="C24" s="146">
        <v>8</v>
      </c>
      <c r="D24" s="147"/>
      <c r="E24" s="148">
        <v>13</v>
      </c>
      <c r="F24" s="149">
        <f>C24/E24*100</f>
        <v>61.5384615384615</v>
      </c>
    </row>
    <row r="25" spans="1:6">
      <c r="A25" s="152" t="s">
        <v>1643</v>
      </c>
      <c r="B25" s="146"/>
      <c r="C25" s="146">
        <v>1251</v>
      </c>
      <c r="D25" s="147"/>
      <c r="E25" s="148">
        <v>839</v>
      </c>
      <c r="F25" s="149">
        <f>C25/E25*100</f>
        <v>149.106078665077</v>
      </c>
    </row>
    <row r="26" spans="1:6">
      <c r="A26" s="151" t="s">
        <v>96</v>
      </c>
      <c r="B26" s="146">
        <f>SUM(B23:B25)</f>
        <v>143</v>
      </c>
      <c r="C26" s="146">
        <f>SUM(C23:C25)</f>
        <v>1681</v>
      </c>
      <c r="D26" s="147"/>
      <c r="E26" s="148">
        <f>SUM(E23:E25)</f>
        <v>1896</v>
      </c>
      <c r="F26" s="149">
        <f>C26/E26*100</f>
        <v>88.6603375527426</v>
      </c>
    </row>
    <row r="27" spans="1:6">
      <c r="A27" s="153"/>
      <c r="B27" s="153"/>
      <c r="C27" s="153"/>
      <c r="D27" s="153"/>
      <c r="E27" s="153"/>
      <c r="F27" s="153"/>
    </row>
  </sheetData>
  <sheetProtection password="CACC" sheet="1"/>
  <mergeCells count="8">
    <mergeCell ref="A2:F2"/>
    <mergeCell ref="A27:F27"/>
    <mergeCell ref="A4:A5"/>
    <mergeCell ref="B4:B5"/>
    <mergeCell ref="C4:C5"/>
    <mergeCell ref="D4:D5"/>
    <mergeCell ref="E4:E5"/>
    <mergeCell ref="F4:F5"/>
  </mergeCells>
  <pageMargins left="0.708661417322835" right="0.708661417322835" top="0.748031496062992" bottom="0.748031496062992" header="0.31496062992126" footer="0.31496062992126"/>
  <pageSetup paperSize="9" orientation="portrait" horizontalDpi="600" verticalDpi="600"/>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5"/>
  <sheetViews>
    <sheetView showGridLines="0" zoomScaleSheetLayoutView="60" topLeftCell="A16" workbookViewId="0">
      <selection activeCell="I12" sqref="I12"/>
    </sheetView>
  </sheetViews>
  <sheetFormatPr defaultColWidth="9.14285714285714" defaultRowHeight="14.25" outlineLevelCol="5"/>
  <cols>
    <col min="1" max="1" width="45.4285714285714" style="105"/>
    <col min="2" max="3" width="8.85714285714286" style="105"/>
    <col min="4" max="4" width="8.85714285714286" style="105" customWidth="1"/>
    <col min="5" max="5" width="8.85714285714286" style="105" hidden="1" customWidth="1"/>
    <col min="6" max="6" width="14" style="105"/>
    <col min="7" max="16384" width="9.14285714285714" style="105"/>
  </cols>
  <sheetData>
    <row r="1" spans="1:6">
      <c r="A1" s="106" t="s">
        <v>35</v>
      </c>
    </row>
    <row r="2" ht="21" spans="1:6">
      <c r="A2" s="107" t="s">
        <v>36</v>
      </c>
      <c r="B2" s="107"/>
      <c r="C2" s="107"/>
      <c r="D2" s="107"/>
      <c r="E2" s="107"/>
      <c r="F2" s="107"/>
    </row>
    <row r="3" spans="1:6">
      <c r="A3" s="108"/>
      <c r="B3" s="109"/>
      <c r="F3" s="110" t="s">
        <v>53</v>
      </c>
    </row>
    <row r="4" ht="40.5" spans="1:6">
      <c r="A4" s="111" t="s">
        <v>1596</v>
      </c>
      <c r="B4" s="112" t="s">
        <v>55</v>
      </c>
      <c r="C4" s="113" t="s">
        <v>56</v>
      </c>
      <c r="D4" s="113" t="s">
        <v>1644</v>
      </c>
      <c r="E4" s="113" t="s">
        <v>58</v>
      </c>
      <c r="F4" s="113" t="s">
        <v>1645</v>
      </c>
    </row>
    <row r="5" spans="1:6">
      <c r="A5" s="114" t="s">
        <v>1619</v>
      </c>
      <c r="B5" s="115">
        <f>SUM(B6:B14)</f>
        <v>80</v>
      </c>
      <c r="C5" s="115">
        <f>SUM(C6:C14)</f>
        <v>93</v>
      </c>
      <c r="D5" s="116">
        <f>C5/B5*100</f>
        <v>116.25</v>
      </c>
      <c r="E5" s="115"/>
      <c r="F5" s="117"/>
    </row>
    <row r="6" spans="1:6">
      <c r="A6" s="118" t="s">
        <v>1646</v>
      </c>
      <c r="B6" s="116"/>
      <c r="C6" s="116"/>
      <c r="D6" s="116"/>
      <c r="E6" s="116"/>
      <c r="F6" s="117"/>
    </row>
    <row r="7" spans="1:6">
      <c r="A7" s="119" t="s">
        <v>1647</v>
      </c>
      <c r="B7" s="116"/>
      <c r="C7" s="116"/>
      <c r="D7" s="116"/>
      <c r="E7" s="116"/>
      <c r="F7" s="117"/>
    </row>
    <row r="8" spans="1:6">
      <c r="A8" s="119" t="s">
        <v>1648</v>
      </c>
      <c r="B8" s="116"/>
      <c r="C8" s="116"/>
      <c r="D8" s="116"/>
      <c r="E8" s="116"/>
      <c r="F8" s="117"/>
    </row>
    <row r="9" spans="1:6">
      <c r="A9" s="119" t="s">
        <v>1649</v>
      </c>
      <c r="B9" s="116"/>
      <c r="C9" s="116"/>
      <c r="D9" s="116"/>
      <c r="E9" s="116"/>
      <c r="F9" s="117"/>
    </row>
    <row r="10" spans="1:6">
      <c r="A10" s="119" t="s">
        <v>1650</v>
      </c>
      <c r="B10" s="116"/>
      <c r="C10" s="116">
        <v>16</v>
      </c>
      <c r="D10" s="116"/>
      <c r="E10" s="116"/>
      <c r="F10" s="117"/>
    </row>
    <row r="11" spans="1:6">
      <c r="A11" s="119" t="s">
        <v>1651</v>
      </c>
      <c r="B11" s="116"/>
      <c r="C11" s="116"/>
      <c r="D11" s="116"/>
      <c r="E11" s="116"/>
      <c r="F11" s="117"/>
    </row>
    <row r="12" spans="1:6">
      <c r="A12" s="119" t="s">
        <v>1652</v>
      </c>
      <c r="B12" s="116"/>
      <c r="C12" s="116"/>
      <c r="D12" s="116"/>
      <c r="E12" s="116"/>
      <c r="F12" s="117"/>
    </row>
    <row r="13" spans="1:6">
      <c r="A13" s="119" t="s">
        <v>1653</v>
      </c>
      <c r="B13" s="116"/>
      <c r="C13" s="116"/>
      <c r="D13" s="116"/>
      <c r="E13" s="116"/>
      <c r="F13" s="117"/>
    </row>
    <row r="14" spans="1:6">
      <c r="A14" s="119" t="s">
        <v>1654</v>
      </c>
      <c r="B14" s="116">
        <v>80</v>
      </c>
      <c r="C14" s="116">
        <v>77</v>
      </c>
      <c r="D14" s="116">
        <f>C14/B14*100</f>
        <v>96.25</v>
      </c>
      <c r="E14" s="116"/>
      <c r="F14" s="117"/>
    </row>
    <row r="15" spans="1:6">
      <c r="A15" s="114" t="s">
        <v>1620</v>
      </c>
      <c r="B15" s="120"/>
      <c r="C15" s="120"/>
      <c r="D15" s="120"/>
      <c r="E15" s="120"/>
      <c r="F15" s="117"/>
    </row>
    <row r="16" spans="1:6">
      <c r="A16" s="121" t="s">
        <v>1655</v>
      </c>
      <c r="B16" s="122"/>
      <c r="C16" s="122"/>
      <c r="D16" s="122"/>
      <c r="E16" s="122"/>
      <c r="F16" s="117"/>
    </row>
    <row r="17" spans="1:6">
      <c r="A17" s="119" t="s">
        <v>1656</v>
      </c>
      <c r="B17" s="122"/>
      <c r="C17" s="122"/>
      <c r="D17" s="122"/>
      <c r="E17" s="122"/>
      <c r="F17" s="117"/>
    </row>
    <row r="18" spans="1:6">
      <c r="A18" s="119" t="s">
        <v>1657</v>
      </c>
      <c r="B18" s="122"/>
      <c r="C18" s="122"/>
      <c r="D18" s="122"/>
      <c r="E18" s="122"/>
      <c r="F18" s="117"/>
    </row>
    <row r="19" spans="1:6">
      <c r="A19" s="119" t="s">
        <v>1658</v>
      </c>
      <c r="B19" s="122"/>
      <c r="C19" s="122"/>
      <c r="D19" s="122"/>
      <c r="E19" s="122"/>
      <c r="F19" s="117"/>
    </row>
    <row r="20" spans="1:6">
      <c r="A20" s="119" t="s">
        <v>1659</v>
      </c>
      <c r="B20" s="122"/>
      <c r="C20" s="122"/>
      <c r="D20" s="122"/>
      <c r="E20" s="122"/>
      <c r="F20" s="117"/>
    </row>
    <row r="21" spans="1:6">
      <c r="A21" s="119" t="s">
        <v>1660</v>
      </c>
      <c r="B21" s="122"/>
      <c r="C21" s="122"/>
      <c r="D21" s="122"/>
      <c r="E21" s="122"/>
      <c r="F21" s="117"/>
    </row>
    <row r="22" spans="1:6">
      <c r="A22" s="119" t="s">
        <v>1661</v>
      </c>
      <c r="B22" s="122"/>
      <c r="C22" s="122"/>
      <c r="D22" s="122"/>
      <c r="E22" s="122"/>
      <c r="F22" s="117"/>
    </row>
    <row r="23" spans="1:6">
      <c r="A23" s="119" t="s">
        <v>1662</v>
      </c>
      <c r="B23" s="122"/>
      <c r="C23" s="122"/>
      <c r="D23" s="122"/>
      <c r="E23" s="122"/>
      <c r="F23" s="117"/>
    </row>
    <row r="24" spans="1:6">
      <c r="A24" s="114" t="s">
        <v>1621</v>
      </c>
      <c r="B24" s="120"/>
      <c r="C24" s="120"/>
      <c r="D24" s="120"/>
      <c r="E24" s="120"/>
      <c r="F24" s="117"/>
    </row>
    <row r="25" spans="1:6">
      <c r="A25" s="118" t="s">
        <v>1663</v>
      </c>
      <c r="B25" s="122"/>
      <c r="C25" s="122"/>
      <c r="D25" s="122"/>
      <c r="E25" s="122"/>
      <c r="F25" s="117"/>
    </row>
    <row r="26" spans="1:6">
      <c r="A26" s="114" t="s">
        <v>1622</v>
      </c>
      <c r="B26" s="120"/>
      <c r="C26" s="120"/>
      <c r="D26" s="120"/>
      <c r="E26" s="120"/>
      <c r="F26" s="117"/>
    </row>
    <row r="27" spans="1:6">
      <c r="A27" s="118" t="s">
        <v>1664</v>
      </c>
      <c r="B27" s="122"/>
      <c r="C27" s="122"/>
      <c r="D27" s="122"/>
      <c r="E27" s="122"/>
      <c r="F27" s="117"/>
    </row>
    <row r="28" spans="1:6">
      <c r="A28" s="118" t="s">
        <v>1665</v>
      </c>
      <c r="B28" s="122"/>
      <c r="C28" s="122"/>
      <c r="D28" s="122"/>
      <c r="E28" s="122"/>
      <c r="F28" s="117"/>
    </row>
    <row r="29" spans="1:6">
      <c r="A29" s="118" t="s">
        <v>1666</v>
      </c>
      <c r="B29" s="122"/>
      <c r="C29" s="122"/>
      <c r="D29" s="122"/>
      <c r="E29" s="122"/>
      <c r="F29" s="117"/>
    </row>
    <row r="30" spans="1:6">
      <c r="A30" s="114" t="s">
        <v>1623</v>
      </c>
      <c r="B30" s="120"/>
      <c r="C30" s="120">
        <v>28</v>
      </c>
      <c r="D30" s="123"/>
      <c r="E30" s="120">
        <v>645</v>
      </c>
      <c r="F30" s="124">
        <f>C30/E30*100</f>
        <v>4.34108527131783</v>
      </c>
    </row>
    <row r="31" spans="1:6">
      <c r="A31" s="111" t="s">
        <v>123</v>
      </c>
      <c r="B31" s="120">
        <f>B5+B15+B24+B26+B30</f>
        <v>80</v>
      </c>
      <c r="C31" s="120">
        <f>C5+C15+C24+C26+C30</f>
        <v>121</v>
      </c>
      <c r="D31" s="123">
        <f>C31/B31*100</f>
        <v>151.25</v>
      </c>
      <c r="E31" s="120">
        <f>E5+E15+E24+E26+E30</f>
        <v>645</v>
      </c>
      <c r="F31" s="124">
        <f>C31/E31*100</f>
        <v>18.7596899224806</v>
      </c>
    </row>
    <row r="32" spans="1:6">
      <c r="A32" s="125" t="s">
        <v>1667</v>
      </c>
      <c r="B32" s="122"/>
      <c r="C32" s="122"/>
      <c r="D32" s="123"/>
      <c r="E32" s="122"/>
      <c r="F32" s="124"/>
    </row>
    <row r="33" spans="1:6">
      <c r="A33" s="116" t="s">
        <v>1361</v>
      </c>
      <c r="B33" s="122"/>
      <c r="C33" s="122"/>
      <c r="D33" s="123"/>
      <c r="E33" s="122"/>
      <c r="F33" s="124"/>
    </row>
    <row r="34" spans="1:6">
      <c r="A34" s="116" t="s">
        <v>1668</v>
      </c>
      <c r="B34" s="122"/>
      <c r="C34" s="122">
        <v>1560</v>
      </c>
      <c r="D34" s="123"/>
      <c r="E34" s="122">
        <v>1251</v>
      </c>
      <c r="F34" s="126">
        <f>C34/E34*100</f>
        <v>124.700239808153</v>
      </c>
    </row>
    <row r="35" spans="1:6">
      <c r="A35" s="111" t="s">
        <v>1669</v>
      </c>
      <c r="B35" s="120">
        <f>SUM(B31:B34)</f>
        <v>80</v>
      </c>
      <c r="C35" s="120">
        <f>SUM(C31:C34)</f>
        <v>1681</v>
      </c>
      <c r="D35" s="127">
        <f>C35/B35*100</f>
        <v>2101.25</v>
      </c>
      <c r="E35" s="120">
        <f>SUM(E31:E34)</f>
        <v>1896</v>
      </c>
      <c r="F35" s="124">
        <f>C35/E35*100</f>
        <v>88.6603375527426</v>
      </c>
    </row>
  </sheetData>
  <sheetProtection password="CACC" sheet="1"/>
  <mergeCells count="1">
    <mergeCell ref="A2:F2"/>
  </mergeCells>
  <pageMargins left="0.7" right="0.7" top="0.75" bottom="0.75" header="0.3" footer="0.3"/>
  <pageSetup paperSize="9" orientation="portrait" horizontalDpi="600" verticalDpi="600"/>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0"/>
  <sheetViews>
    <sheetView showGridLines="0" zoomScaleSheetLayoutView="60" workbookViewId="0">
      <selection activeCell="D23" sqref="D23"/>
    </sheetView>
  </sheetViews>
  <sheetFormatPr defaultColWidth="36" defaultRowHeight="14.25" outlineLevelCol="5"/>
  <cols>
    <col min="1" max="1" width="44" style="73"/>
    <col min="2" max="2" width="8.85714285714286" style="73"/>
    <col min="3" max="3" width="8.85714285714286" style="74"/>
    <col min="4" max="4" width="12.8571428571429" style="73" customWidth="1"/>
    <col min="5" max="5" width="9.71428571428571" style="92" hidden="1" customWidth="1"/>
    <col min="6" max="6" width="13.7142857142857" style="74" customWidth="1"/>
    <col min="7" max="16384" width="36" style="73"/>
  </cols>
  <sheetData>
    <row r="1" spans="1:6">
      <c r="A1" s="73" t="s">
        <v>37</v>
      </c>
    </row>
    <row r="2" ht="21" spans="1:6">
      <c r="A2" s="22" t="s">
        <v>38</v>
      </c>
      <c r="B2" s="22"/>
      <c r="C2" s="22"/>
      <c r="D2" s="22"/>
      <c r="E2" s="22"/>
      <c r="F2" s="22"/>
    </row>
    <row r="3" ht="18.75" spans="1:6">
      <c r="A3" s="93"/>
      <c r="B3" s="93"/>
      <c r="C3" s="75"/>
      <c r="D3" s="55"/>
      <c r="E3" s="94"/>
      <c r="F3" s="95" t="s">
        <v>53</v>
      </c>
    </row>
    <row r="4" spans="1:6">
      <c r="A4" s="27" t="s">
        <v>1228</v>
      </c>
      <c r="B4" s="27" t="s">
        <v>55</v>
      </c>
      <c r="C4" s="96" t="s">
        <v>56</v>
      </c>
      <c r="D4" s="29" t="s">
        <v>57</v>
      </c>
      <c r="E4" s="97" t="s">
        <v>58</v>
      </c>
      <c r="F4" s="78" t="s">
        <v>1670</v>
      </c>
    </row>
    <row r="5" spans="1:6">
      <c r="A5" s="31"/>
      <c r="B5" s="31"/>
      <c r="C5" s="96"/>
      <c r="D5" s="29"/>
      <c r="E5" s="97"/>
      <c r="F5" s="78"/>
    </row>
    <row r="6" spans="1:6">
      <c r="A6" s="67" t="s">
        <v>1671</v>
      </c>
      <c r="B6" s="61"/>
      <c r="C6" s="66"/>
      <c r="D6" s="36"/>
      <c r="E6" s="98"/>
      <c r="F6" s="99"/>
    </row>
    <row r="7" spans="1:6">
      <c r="A7" s="67" t="s">
        <v>1672</v>
      </c>
      <c r="B7" s="66">
        <v>37861</v>
      </c>
      <c r="C7" s="66">
        <v>35751</v>
      </c>
      <c r="D7" s="36">
        <f>C7/B7*100</f>
        <v>94.4269829111751</v>
      </c>
      <c r="E7" s="98">
        <v>32373</v>
      </c>
      <c r="F7" s="99">
        <f>C7/E7*100</f>
        <v>110.434621443796</v>
      </c>
    </row>
    <row r="8" spans="1:6">
      <c r="A8" s="67" t="s">
        <v>1673</v>
      </c>
      <c r="B8" s="66">
        <v>36720</v>
      </c>
      <c r="C8" s="66">
        <v>37590</v>
      </c>
      <c r="D8" s="36">
        <f>C8/B8*100</f>
        <v>102.369281045752</v>
      </c>
      <c r="E8" s="98">
        <v>34674</v>
      </c>
      <c r="F8" s="99">
        <f>C8/E8*100</f>
        <v>108.409759473957</v>
      </c>
    </row>
    <row r="9" spans="1:6">
      <c r="A9" s="67" t="s">
        <v>1674</v>
      </c>
      <c r="B9" s="61"/>
      <c r="C9" s="66"/>
      <c r="D9" s="36"/>
      <c r="E9" s="98"/>
      <c r="F9" s="99"/>
    </row>
    <row r="10" spans="1:6">
      <c r="A10" s="67" t="s">
        <v>1675</v>
      </c>
      <c r="B10" s="61"/>
      <c r="C10" s="66"/>
      <c r="D10" s="36"/>
      <c r="E10" s="98"/>
      <c r="F10" s="99"/>
    </row>
    <row r="11" ht="15" spans="1:6">
      <c r="A11" s="69" t="s">
        <v>1676</v>
      </c>
      <c r="B11" s="61"/>
      <c r="C11" s="66"/>
      <c r="D11" s="36"/>
      <c r="E11" s="98"/>
      <c r="F11" s="99"/>
    </row>
    <row r="12" spans="1:6">
      <c r="A12" s="70" t="s">
        <v>1677</v>
      </c>
      <c r="B12" s="61"/>
      <c r="C12" s="66"/>
      <c r="D12" s="36"/>
      <c r="E12" s="98"/>
      <c r="F12" s="99"/>
    </row>
    <row r="13" ht="15" spans="1:6">
      <c r="A13" s="69" t="s">
        <v>1678</v>
      </c>
      <c r="B13" s="61"/>
      <c r="C13" s="66"/>
      <c r="D13" s="36"/>
      <c r="E13" s="98"/>
      <c r="F13" s="99"/>
    </row>
    <row r="14" spans="1:6">
      <c r="A14" s="67" t="s">
        <v>1679</v>
      </c>
      <c r="B14" s="61"/>
      <c r="C14" s="66"/>
      <c r="D14" s="36"/>
      <c r="E14" s="98"/>
      <c r="F14" s="99"/>
    </row>
    <row r="15" spans="1:6">
      <c r="A15" s="67" t="s">
        <v>1680</v>
      </c>
      <c r="B15" s="61"/>
      <c r="C15" s="66"/>
      <c r="D15" s="36"/>
      <c r="E15" s="98"/>
      <c r="F15" s="99"/>
    </row>
    <row r="16" spans="1:6">
      <c r="A16" s="67" t="s">
        <v>1681</v>
      </c>
      <c r="B16" s="61"/>
      <c r="C16" s="66"/>
      <c r="D16" s="36"/>
      <c r="E16" s="98"/>
      <c r="F16" s="99"/>
    </row>
    <row r="17" spans="1:6">
      <c r="A17" s="100" t="s">
        <v>1682</v>
      </c>
      <c r="B17" s="84">
        <f>SUM(B7:B8)</f>
        <v>74581</v>
      </c>
      <c r="C17" s="101">
        <f>C6+C7+C8+C9+C10+C14+C15+C16</f>
        <v>73341</v>
      </c>
      <c r="D17" s="62">
        <f>C17/B17*100</f>
        <v>98.3373781526126</v>
      </c>
      <c r="E17" s="102">
        <f>E6+E7+E8+E9+E10+E14+E15+E16</f>
        <v>67047</v>
      </c>
      <c r="F17" s="103">
        <f>C17/E17*100</f>
        <v>109.387444628395</v>
      </c>
    </row>
    <row r="18" spans="1:6">
      <c r="A18" s="104"/>
      <c r="B18" s="104"/>
      <c r="C18" s="104"/>
      <c r="D18" s="104"/>
      <c r="E18" s="104"/>
      <c r="F18" s="104"/>
    </row>
    <row r="19" spans="1:6">
      <c r="A19" s="91"/>
      <c r="B19" s="91"/>
      <c r="C19" s="91"/>
      <c r="D19" s="91"/>
      <c r="E19" s="91"/>
      <c r="F19" s="91"/>
    </row>
    <row r="20" spans="1:6">
      <c r="A20" s="90"/>
      <c r="B20" s="90"/>
      <c r="C20" s="90"/>
      <c r="D20" s="90"/>
      <c r="E20" s="90"/>
      <c r="F20" s="90"/>
    </row>
  </sheetData>
  <sheetProtection password="CACC" sheet="1"/>
  <mergeCells count="10">
    <mergeCell ref="A2:F2"/>
    <mergeCell ref="A18:F18"/>
    <mergeCell ref="A19:F19"/>
    <mergeCell ref="A20:F20"/>
    <mergeCell ref="A4:A5"/>
    <mergeCell ref="B4:B5"/>
    <mergeCell ref="C4:C5"/>
    <mergeCell ref="D4:D5"/>
    <mergeCell ref="E4:E5"/>
    <mergeCell ref="F4:F5"/>
  </mergeCells>
  <conditionalFormatting sqref="A6:A7">
    <cfRule type="expression" dxfId="0" priority="2" stopIfTrue="1">
      <formula>"len($A:$A)=3"</formula>
    </cfRule>
  </conditionalFormatting>
  <pageMargins left="0.7" right="0.7" top="0.75" bottom="0.75" header="0.3" footer="0.3"/>
  <pageSetup paperSize="9" orientation="portrait" horizontalDpi="600" verticalDpi="600"/>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0"/>
  <sheetViews>
    <sheetView showGridLines="0" zoomScaleSheetLayoutView="60" workbookViewId="0">
      <selection activeCell="F22" sqref="F22"/>
    </sheetView>
  </sheetViews>
  <sheetFormatPr defaultColWidth="60.2857142857143" defaultRowHeight="14.25" outlineLevelCol="5"/>
  <cols>
    <col min="1" max="1" width="39.5714285714286" style="73" customWidth="1"/>
    <col min="2" max="2" width="9.71428571428571" style="73" customWidth="1"/>
    <col min="3" max="3" width="9.57142857142857" style="74" customWidth="1"/>
    <col min="4" max="4" width="14.8571428571429" style="73" customWidth="1"/>
    <col min="5" max="5" width="9.85714285714286" style="73" hidden="1" customWidth="1"/>
    <col min="6" max="6" width="15.5714285714286" style="74" customWidth="1"/>
    <col min="7" max="16384" width="60.2857142857143" style="73"/>
  </cols>
  <sheetData>
    <row r="1" spans="1:6">
      <c r="A1" s="73" t="s">
        <v>39</v>
      </c>
    </row>
    <row r="2" ht="21" spans="1:6">
      <c r="A2" s="22" t="s">
        <v>40</v>
      </c>
      <c r="B2" s="22"/>
      <c r="C2" s="22"/>
      <c r="D2" s="22"/>
      <c r="E2" s="22"/>
      <c r="F2" s="22"/>
    </row>
    <row r="3" spans="1:6">
      <c r="A3" s="53"/>
      <c r="B3" s="53"/>
      <c r="C3" s="75"/>
      <c r="D3" s="55"/>
      <c r="E3" s="54"/>
      <c r="F3" s="76" t="s">
        <v>53</v>
      </c>
    </row>
    <row r="4" spans="1:6">
      <c r="A4" s="27" t="s">
        <v>1683</v>
      </c>
      <c r="B4" s="27" t="s">
        <v>55</v>
      </c>
      <c r="C4" s="77" t="s">
        <v>56</v>
      </c>
      <c r="D4" s="29" t="s">
        <v>57</v>
      </c>
      <c r="E4" s="29" t="s">
        <v>58</v>
      </c>
      <c r="F4" s="78" t="s">
        <v>1670</v>
      </c>
    </row>
    <row r="5" spans="1:6">
      <c r="A5" s="31"/>
      <c r="B5" s="31"/>
      <c r="C5" s="77"/>
      <c r="D5" s="29"/>
      <c r="E5" s="29"/>
      <c r="F5" s="78"/>
    </row>
    <row r="6" spans="1:6">
      <c r="A6" s="67" t="s">
        <v>1684</v>
      </c>
      <c r="B6" s="34"/>
      <c r="C6" s="39"/>
      <c r="D6" s="79"/>
      <c r="E6" s="35"/>
      <c r="F6" s="80"/>
    </row>
    <row r="7" spans="1:6">
      <c r="A7" s="67" t="s">
        <v>1685</v>
      </c>
      <c r="B7" s="81">
        <v>25477</v>
      </c>
      <c r="C7" s="39">
        <v>25025</v>
      </c>
      <c r="D7" s="82">
        <f>C7/B7*100</f>
        <v>98.2258507673588</v>
      </c>
      <c r="E7" s="35">
        <v>23075</v>
      </c>
      <c r="F7" s="80">
        <f>C7/E7*100</f>
        <v>108.450704225352</v>
      </c>
    </row>
    <row r="8" spans="1:6">
      <c r="A8" s="67" t="s">
        <v>1686</v>
      </c>
      <c r="B8" s="81">
        <v>39460</v>
      </c>
      <c r="C8" s="39">
        <v>39069</v>
      </c>
      <c r="D8" s="82">
        <f>C8/B8*100</f>
        <v>99.0091231626964</v>
      </c>
      <c r="E8" s="35">
        <v>37536</v>
      </c>
      <c r="F8" s="80">
        <f>C8/E8*100</f>
        <v>104.084079283887</v>
      </c>
    </row>
    <row r="9" spans="1:6">
      <c r="A9" s="67" t="s">
        <v>1687</v>
      </c>
      <c r="B9" s="40"/>
      <c r="C9" s="39"/>
      <c r="D9" s="82"/>
      <c r="E9" s="35"/>
      <c r="F9" s="80"/>
    </row>
    <row r="10" spans="1:6">
      <c r="A10" s="67" t="s">
        <v>1688</v>
      </c>
      <c r="B10" s="40"/>
      <c r="C10" s="39"/>
      <c r="D10" s="82"/>
      <c r="E10" s="35"/>
      <c r="F10" s="80"/>
    </row>
    <row r="11" ht="15" spans="1:6">
      <c r="A11" s="83" t="s">
        <v>1689</v>
      </c>
      <c r="B11" s="40"/>
      <c r="C11" s="39"/>
      <c r="D11" s="82"/>
      <c r="E11" s="35"/>
      <c r="F11" s="80"/>
    </row>
    <row r="12" spans="1:6">
      <c r="A12" s="67" t="s">
        <v>1690</v>
      </c>
      <c r="B12" s="40"/>
      <c r="C12" s="39"/>
      <c r="D12" s="82"/>
      <c r="E12" s="35"/>
      <c r="F12" s="80"/>
    </row>
    <row r="13" ht="15" spans="1:6">
      <c r="A13" s="83" t="s">
        <v>1691</v>
      </c>
      <c r="B13" s="40"/>
      <c r="C13" s="39"/>
      <c r="D13" s="82"/>
      <c r="E13" s="35"/>
      <c r="F13" s="80"/>
    </row>
    <row r="14" spans="1:6">
      <c r="A14" s="67" t="s">
        <v>1692</v>
      </c>
      <c r="B14" s="40"/>
      <c r="C14" s="39"/>
      <c r="D14" s="82"/>
      <c r="E14" s="35"/>
      <c r="F14" s="80"/>
    </row>
    <row r="15" spans="1:6">
      <c r="A15" s="67" t="s">
        <v>1693</v>
      </c>
      <c r="B15" s="40"/>
      <c r="C15" s="39"/>
      <c r="D15" s="82"/>
      <c r="E15" s="35"/>
      <c r="F15" s="80"/>
    </row>
    <row r="16" spans="1:6">
      <c r="A16" s="67" t="s">
        <v>1694</v>
      </c>
      <c r="B16" s="40"/>
      <c r="C16" s="39"/>
      <c r="D16" s="82"/>
      <c r="E16" s="35"/>
      <c r="F16" s="80"/>
    </row>
    <row r="17" spans="1:6">
      <c r="A17" s="84" t="s">
        <v>1165</v>
      </c>
      <c r="B17" s="85">
        <f>B6+B7+B8+B9+B10+B14+B15+B16</f>
        <v>64937</v>
      </c>
      <c r="C17" s="86">
        <f>C6+C7+C8+C9+C10+C14+C15+C16</f>
        <v>64094</v>
      </c>
      <c r="D17" s="87">
        <f>C17/B17*100</f>
        <v>98.7018186858032</v>
      </c>
      <c r="E17" s="85">
        <f>E6+E7+E8+E9+E10+E14+E15+E16</f>
        <v>60611</v>
      </c>
      <c r="F17" s="88">
        <f>C17/E17*100</f>
        <v>105.746481661745</v>
      </c>
    </row>
    <row r="18" spans="1:6">
      <c r="A18" s="89"/>
      <c r="B18" s="89"/>
      <c r="C18" s="89"/>
      <c r="D18" s="89"/>
      <c r="E18" s="89"/>
      <c r="F18" s="89"/>
    </row>
    <row r="19" spans="1:6">
      <c r="A19" s="90"/>
      <c r="B19" s="90"/>
      <c r="C19" s="90"/>
      <c r="D19" s="90"/>
      <c r="E19" s="90"/>
      <c r="F19" s="90"/>
    </row>
    <row r="20" spans="1:6">
      <c r="A20" s="91"/>
      <c r="B20" s="91"/>
      <c r="C20" s="91"/>
      <c r="D20" s="91"/>
      <c r="E20" s="91"/>
      <c r="F20" s="91"/>
    </row>
  </sheetData>
  <sheetProtection password="CACC" sheet="1"/>
  <mergeCells count="10">
    <mergeCell ref="A2:F2"/>
    <mergeCell ref="A18:F18"/>
    <mergeCell ref="A19:F19"/>
    <mergeCell ref="A20:F20"/>
    <mergeCell ref="A4:A5"/>
    <mergeCell ref="B4:B5"/>
    <mergeCell ref="C4:C5"/>
    <mergeCell ref="D4:D5"/>
    <mergeCell ref="E4:E5"/>
    <mergeCell ref="F4:F5"/>
  </mergeCells>
  <conditionalFormatting sqref="A6:A7 C6:C8 C13:C15">
    <cfRule type="expression" dxfId="0" priority="5" stopIfTrue="1">
      <formula>"len($A:$A)=3"</formula>
    </cfRule>
  </conditionalFormatting>
  <conditionalFormatting sqref="E6:E8 E13:E15">
    <cfRule type="expression" dxfId="0" priority="1" stopIfTrue="1">
      <formula>"len($A:$A)=3"</formula>
    </cfRule>
  </conditionalFormatting>
  <pageMargins left="0.7" right="0.7" top="0.75" bottom="0.75" header="0.3" footer="0.3"/>
  <pageSetup paperSize="9" orientation="portrait" horizontalDpi="600" verticalDpi="600"/>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6"/>
  <sheetViews>
    <sheetView showGridLines="0" zoomScaleSheetLayoutView="60" workbookViewId="0">
      <pane xSplit="1" ySplit="5" topLeftCell="B6" activePane="bottomRight" state="frozen"/>
      <selection/>
      <selection pane="topRight"/>
      <selection pane="bottomLeft"/>
      <selection pane="bottomRight" activeCell="D23" sqref="D23"/>
    </sheetView>
  </sheetViews>
  <sheetFormatPr defaultColWidth="55.5714285714286" defaultRowHeight="14.25" outlineLevelCol="5"/>
  <cols>
    <col min="1" max="1" width="42.8571428571429" style="21" customWidth="1"/>
    <col min="2" max="3" width="8.85714285714286" style="21"/>
    <col min="4" max="4" width="12.4285714285714" style="21" customWidth="1"/>
    <col min="5" max="5" width="10.5714285714286" style="21" hidden="1" customWidth="1"/>
    <col min="6" max="6" width="12.8571428571429" style="21" customWidth="1"/>
    <col min="7" max="16384" width="55.5714285714286" style="21"/>
  </cols>
  <sheetData>
    <row r="1" spans="1:6">
      <c r="A1" s="21" t="s">
        <v>41</v>
      </c>
    </row>
    <row r="2" ht="21" spans="1:6">
      <c r="A2" s="22" t="s">
        <v>42</v>
      </c>
      <c r="B2" s="22"/>
      <c r="C2" s="22"/>
      <c r="D2" s="22"/>
      <c r="E2" s="22"/>
      <c r="F2" s="22"/>
    </row>
    <row r="3" spans="1:6">
      <c r="A3" s="53"/>
      <c r="B3" s="53"/>
      <c r="C3" s="54"/>
      <c r="D3" s="55"/>
      <c r="E3" s="54"/>
      <c r="F3" s="56" t="s">
        <v>53</v>
      </c>
    </row>
    <row r="4" spans="1:6">
      <c r="A4" s="27" t="s">
        <v>1228</v>
      </c>
      <c r="B4" s="27" t="s">
        <v>98</v>
      </c>
      <c r="C4" s="57" t="s">
        <v>56</v>
      </c>
      <c r="D4" s="29" t="s">
        <v>57</v>
      </c>
      <c r="E4" s="58" t="s">
        <v>58</v>
      </c>
      <c r="F4" s="58" t="s">
        <v>1670</v>
      </c>
    </row>
    <row r="5" spans="1:6">
      <c r="A5" s="31"/>
      <c r="B5" s="31"/>
      <c r="C5" s="59"/>
      <c r="D5" s="29"/>
      <c r="E5" s="58"/>
      <c r="F5" s="58"/>
    </row>
    <row r="6" spans="1:6">
      <c r="A6" s="60" t="s">
        <v>1671</v>
      </c>
      <c r="B6" s="61"/>
      <c r="C6" s="61"/>
      <c r="D6" s="62"/>
      <c r="E6" s="61"/>
      <c r="F6" s="63"/>
    </row>
    <row r="7" spans="1:6">
      <c r="A7" s="64" t="s">
        <v>1695</v>
      </c>
      <c r="B7" s="61"/>
      <c r="C7" s="61"/>
      <c r="D7" s="62"/>
      <c r="E7" s="61"/>
      <c r="F7" s="63"/>
    </row>
    <row r="8" spans="1:6">
      <c r="A8" s="64" t="s">
        <v>1696</v>
      </c>
      <c r="B8" s="61"/>
      <c r="C8" s="61"/>
      <c r="D8" s="62"/>
      <c r="E8" s="61"/>
      <c r="F8" s="63"/>
    </row>
    <row r="9" spans="1:6">
      <c r="A9" s="64" t="s">
        <v>1697</v>
      </c>
      <c r="B9" s="61"/>
      <c r="C9" s="61"/>
      <c r="D9" s="62"/>
      <c r="E9" s="61"/>
      <c r="F9" s="63"/>
    </row>
    <row r="10" spans="1:6">
      <c r="A10" s="64" t="s">
        <v>1698</v>
      </c>
      <c r="B10" s="61"/>
      <c r="C10" s="61"/>
      <c r="D10" s="62"/>
      <c r="E10" s="61"/>
      <c r="F10" s="63"/>
    </row>
    <row r="11" spans="1:6">
      <c r="A11" s="65" t="s">
        <v>1699</v>
      </c>
      <c r="B11" s="61"/>
      <c r="C11" s="61"/>
      <c r="D11" s="62"/>
      <c r="E11" s="61"/>
      <c r="F11" s="63"/>
    </row>
    <row r="12" spans="1:6">
      <c r="A12" s="60" t="s">
        <v>1672</v>
      </c>
      <c r="B12" s="66">
        <f>SUM(B13:B17)</f>
        <v>37861</v>
      </c>
      <c r="C12" s="61">
        <f>SUM(C13:C17)</f>
        <v>35751</v>
      </c>
      <c r="D12" s="36"/>
      <c r="E12" s="61">
        <f>SUM(E13:E17)</f>
        <v>32373</v>
      </c>
      <c r="F12" s="63">
        <f>C12/E12*100</f>
        <v>110.434621443796</v>
      </c>
    </row>
    <row r="13" spans="1:6">
      <c r="A13" s="64" t="s">
        <v>1695</v>
      </c>
      <c r="B13" s="66">
        <v>7114</v>
      </c>
      <c r="C13" s="61">
        <v>6997</v>
      </c>
      <c r="D13" s="36"/>
      <c r="E13" s="61">
        <v>7058</v>
      </c>
      <c r="F13" s="63">
        <f>C13/E13*100</f>
        <v>99.1357325021253</v>
      </c>
    </row>
    <row r="14" spans="1:6">
      <c r="A14" s="64" t="s">
        <v>1696</v>
      </c>
      <c r="B14" s="66">
        <v>26345</v>
      </c>
      <c r="C14" s="61">
        <v>26032</v>
      </c>
      <c r="D14" s="36"/>
      <c r="E14" s="61">
        <v>23539</v>
      </c>
      <c r="F14" s="63">
        <f>C14/E14*100</f>
        <v>110.590934194316</v>
      </c>
    </row>
    <row r="15" spans="1:6">
      <c r="A15" s="64" t="s">
        <v>1697</v>
      </c>
      <c r="B15" s="66">
        <v>2005</v>
      </c>
      <c r="C15" s="61">
        <v>2557</v>
      </c>
      <c r="D15" s="36"/>
      <c r="E15" s="61">
        <v>726</v>
      </c>
      <c r="F15" s="63">
        <f>C15/E15*100</f>
        <v>352.203856749311</v>
      </c>
    </row>
    <row r="16" spans="1:6">
      <c r="A16" s="64" t="s">
        <v>1698</v>
      </c>
      <c r="B16" s="66">
        <v>2397</v>
      </c>
      <c r="C16" s="61">
        <v>165</v>
      </c>
      <c r="D16" s="36"/>
      <c r="E16" s="61">
        <v>1050</v>
      </c>
      <c r="F16" s="63">
        <f>C16/E16*100</f>
        <v>15.7142857142857</v>
      </c>
    </row>
    <row r="17" spans="1:6">
      <c r="A17" s="65" t="s">
        <v>1699</v>
      </c>
      <c r="B17" s="66"/>
      <c r="C17" s="61"/>
      <c r="D17" s="36"/>
      <c r="E17" s="61"/>
      <c r="F17" s="63"/>
    </row>
    <row r="18" spans="1:6">
      <c r="A18" s="60" t="s">
        <v>1673</v>
      </c>
      <c r="B18" s="66">
        <f>SUM(B19:B23)</f>
        <v>36720</v>
      </c>
      <c r="C18" s="61">
        <f>SUM(C19:C23)</f>
        <v>37590</v>
      </c>
      <c r="D18" s="36"/>
      <c r="E18" s="61">
        <f>SUM(E19:E22)</f>
        <v>34674</v>
      </c>
      <c r="F18" s="63">
        <f>C18/E18*100</f>
        <v>108.409759473957</v>
      </c>
    </row>
    <row r="19" spans="1:6">
      <c r="A19" s="67" t="s">
        <v>1695</v>
      </c>
      <c r="B19" s="66">
        <v>21968</v>
      </c>
      <c r="C19" s="61">
        <v>22081</v>
      </c>
      <c r="D19" s="36"/>
      <c r="E19" s="61">
        <v>21580</v>
      </c>
      <c r="F19" s="63">
        <f>C19/E19*100</f>
        <v>102.321594068582</v>
      </c>
    </row>
    <row r="20" spans="1:6">
      <c r="A20" s="67" t="s">
        <v>1696</v>
      </c>
      <c r="B20" s="66">
        <v>14210</v>
      </c>
      <c r="C20" s="61">
        <v>15041</v>
      </c>
      <c r="D20" s="36"/>
      <c r="E20" s="61">
        <v>12028</v>
      </c>
      <c r="F20" s="63">
        <f>C20/E20*100</f>
        <v>125.049883604922</v>
      </c>
    </row>
    <row r="21" spans="1:6">
      <c r="A21" s="67" t="s">
        <v>1697</v>
      </c>
      <c r="B21" s="66">
        <v>40</v>
      </c>
      <c r="C21" s="61">
        <v>38</v>
      </c>
      <c r="D21" s="36"/>
      <c r="E21" s="61">
        <v>46</v>
      </c>
      <c r="F21" s="63">
        <f>C21/E21*100</f>
        <v>82.6086956521739</v>
      </c>
    </row>
    <row r="22" spans="1:6">
      <c r="A22" s="67" t="s">
        <v>1698</v>
      </c>
      <c r="B22" s="66">
        <v>502</v>
      </c>
      <c r="C22" s="61">
        <v>430</v>
      </c>
      <c r="D22" s="36"/>
      <c r="E22" s="61">
        <v>1020</v>
      </c>
      <c r="F22" s="63">
        <f>C22/E22*100</f>
        <v>42.156862745098</v>
      </c>
    </row>
    <row r="23" spans="1:6">
      <c r="A23" s="68" t="s">
        <v>1699</v>
      </c>
      <c r="B23" s="66"/>
      <c r="C23" s="61"/>
      <c r="D23" s="36"/>
      <c r="E23" s="61"/>
      <c r="F23" s="63"/>
    </row>
    <row r="24" spans="1:6">
      <c r="A24" s="60" t="s">
        <v>1674</v>
      </c>
      <c r="B24" s="61"/>
      <c r="C24" s="61"/>
      <c r="D24" s="36"/>
      <c r="E24" s="61"/>
      <c r="F24" s="63"/>
    </row>
    <row r="25" spans="1:6">
      <c r="A25" s="67" t="s">
        <v>1695</v>
      </c>
      <c r="B25" s="61"/>
      <c r="C25" s="61"/>
      <c r="D25" s="36"/>
      <c r="E25" s="61"/>
      <c r="F25" s="63"/>
    </row>
    <row r="26" spans="1:6">
      <c r="A26" s="67" t="s">
        <v>1696</v>
      </c>
      <c r="B26" s="61"/>
      <c r="C26" s="61"/>
      <c r="D26" s="36"/>
      <c r="E26" s="61"/>
      <c r="F26" s="63"/>
    </row>
    <row r="27" spans="1:6">
      <c r="A27" s="67" t="s">
        <v>1697</v>
      </c>
      <c r="B27" s="61"/>
      <c r="C27" s="61"/>
      <c r="D27" s="36"/>
      <c r="E27" s="61"/>
      <c r="F27" s="63"/>
    </row>
    <row r="28" spans="1:6">
      <c r="A28" s="67" t="s">
        <v>1698</v>
      </c>
      <c r="B28" s="61"/>
      <c r="C28" s="61"/>
      <c r="D28" s="36"/>
      <c r="E28" s="61"/>
      <c r="F28" s="63"/>
    </row>
    <row r="29" spans="1:6">
      <c r="A29" s="67" t="s">
        <v>1699</v>
      </c>
      <c r="B29" s="61"/>
      <c r="C29" s="61"/>
      <c r="D29" s="36"/>
      <c r="E29" s="61"/>
      <c r="F29" s="63"/>
    </row>
    <row r="30" spans="1:6">
      <c r="A30" s="60" t="s">
        <v>1675</v>
      </c>
      <c r="B30" s="61"/>
      <c r="C30" s="61"/>
      <c r="D30" s="36"/>
      <c r="E30" s="61"/>
      <c r="F30" s="63"/>
    </row>
    <row r="31" ht="15" spans="1:6">
      <c r="A31" s="69" t="s">
        <v>1700</v>
      </c>
      <c r="B31" s="61"/>
      <c r="C31" s="61"/>
      <c r="D31" s="36"/>
      <c r="E31" s="61"/>
      <c r="F31" s="63"/>
    </row>
    <row r="32" spans="1:6">
      <c r="A32" s="64" t="s">
        <v>1695</v>
      </c>
      <c r="B32" s="61"/>
      <c r="C32" s="61"/>
      <c r="D32" s="36"/>
      <c r="E32" s="61"/>
      <c r="F32" s="63"/>
    </row>
    <row r="33" spans="1:6">
      <c r="A33" s="64" t="s">
        <v>1696</v>
      </c>
      <c r="B33" s="61"/>
      <c r="C33" s="61"/>
      <c r="D33" s="36"/>
      <c r="E33" s="61"/>
      <c r="F33" s="63"/>
    </row>
    <row r="34" spans="1:6">
      <c r="A34" s="64" t="s">
        <v>1697</v>
      </c>
      <c r="B34" s="61"/>
      <c r="C34" s="61"/>
      <c r="D34" s="36"/>
      <c r="E34" s="61"/>
      <c r="F34" s="63"/>
    </row>
    <row r="35" spans="1:6">
      <c r="A35" s="64" t="s">
        <v>1698</v>
      </c>
      <c r="B35" s="61"/>
      <c r="C35" s="61"/>
      <c r="D35" s="36"/>
      <c r="E35" s="61"/>
      <c r="F35" s="63"/>
    </row>
    <row r="36" spans="1:6">
      <c r="A36" s="64" t="s">
        <v>1699</v>
      </c>
      <c r="B36" s="61"/>
      <c r="C36" s="61"/>
      <c r="D36" s="62"/>
      <c r="E36" s="61"/>
      <c r="F36" s="63"/>
    </row>
    <row r="37" spans="1:6">
      <c r="A37" s="70" t="s">
        <v>1701</v>
      </c>
      <c r="B37" s="61"/>
      <c r="C37" s="61"/>
      <c r="D37" s="62"/>
      <c r="E37" s="61"/>
      <c r="F37" s="63"/>
    </row>
    <row r="38" spans="1:6">
      <c r="A38" s="64" t="s">
        <v>1695</v>
      </c>
      <c r="B38" s="61"/>
      <c r="C38" s="61"/>
      <c r="D38" s="62"/>
      <c r="E38" s="61"/>
      <c r="F38" s="63"/>
    </row>
    <row r="39" spans="1:6">
      <c r="A39" s="64" t="s">
        <v>1696</v>
      </c>
      <c r="B39" s="61"/>
      <c r="C39" s="61"/>
      <c r="D39" s="62"/>
      <c r="E39" s="61"/>
      <c r="F39" s="63"/>
    </row>
    <row r="40" spans="1:6">
      <c r="A40" s="64" t="s">
        <v>1697</v>
      </c>
      <c r="B40" s="61"/>
      <c r="C40" s="61"/>
      <c r="D40" s="62"/>
      <c r="E40" s="61"/>
      <c r="F40" s="63"/>
    </row>
    <row r="41" spans="1:6">
      <c r="A41" s="64" t="s">
        <v>1698</v>
      </c>
      <c r="B41" s="61"/>
      <c r="C41" s="61"/>
      <c r="D41" s="62"/>
      <c r="E41" s="61"/>
      <c r="F41" s="63"/>
    </row>
    <row r="42" spans="1:6">
      <c r="A42" s="64" t="s">
        <v>1699</v>
      </c>
      <c r="B42" s="61"/>
      <c r="C42" s="61"/>
      <c r="D42" s="62"/>
      <c r="E42" s="61"/>
      <c r="F42" s="63"/>
    </row>
    <row r="43" ht="15" spans="1:6">
      <c r="A43" s="69" t="s">
        <v>1702</v>
      </c>
      <c r="B43" s="61"/>
      <c r="C43" s="61"/>
      <c r="D43" s="62"/>
      <c r="E43" s="61"/>
      <c r="F43" s="63"/>
    </row>
    <row r="44" ht="15" spans="1:6">
      <c r="A44" s="69" t="s">
        <v>1703</v>
      </c>
      <c r="B44" s="61"/>
      <c r="C44" s="61"/>
      <c r="D44" s="62"/>
      <c r="E44" s="61"/>
      <c r="F44" s="63"/>
    </row>
    <row r="45" ht="15" spans="1:6">
      <c r="A45" s="69" t="s">
        <v>1704</v>
      </c>
      <c r="B45" s="61"/>
      <c r="C45" s="61"/>
      <c r="D45" s="62"/>
      <c r="E45" s="61"/>
      <c r="F45" s="63"/>
    </row>
    <row r="46" ht="15" spans="1:6">
      <c r="A46" s="69" t="s">
        <v>1705</v>
      </c>
      <c r="B46" s="61"/>
      <c r="C46" s="61"/>
      <c r="D46" s="62"/>
      <c r="E46" s="61"/>
      <c r="F46" s="63"/>
    </row>
    <row r="47" spans="1:6">
      <c r="A47" s="71" t="s">
        <v>1706</v>
      </c>
      <c r="B47" s="61"/>
      <c r="C47" s="61"/>
      <c r="D47" s="62"/>
      <c r="E47" s="61"/>
      <c r="F47" s="63"/>
    </row>
    <row r="48" spans="1:6">
      <c r="A48" s="71" t="s">
        <v>1707</v>
      </c>
      <c r="B48" s="61"/>
      <c r="C48" s="61"/>
      <c r="D48" s="62"/>
      <c r="E48" s="61"/>
      <c r="F48" s="63"/>
    </row>
    <row r="49" spans="1:6">
      <c r="A49" s="60" t="s">
        <v>1679</v>
      </c>
      <c r="B49" s="61"/>
      <c r="C49" s="61"/>
      <c r="D49" s="62"/>
      <c r="E49" s="61"/>
      <c r="F49" s="63"/>
    </row>
    <row r="50" spans="1:6">
      <c r="A50" s="64" t="s">
        <v>1695</v>
      </c>
      <c r="B50" s="61"/>
      <c r="C50" s="61"/>
      <c r="D50" s="62"/>
      <c r="E50" s="61"/>
      <c r="F50" s="63"/>
    </row>
    <row r="51" spans="1:6">
      <c r="A51" s="64" t="s">
        <v>1696</v>
      </c>
      <c r="B51" s="61"/>
      <c r="C51" s="61"/>
      <c r="D51" s="62"/>
      <c r="E51" s="61"/>
      <c r="F51" s="63"/>
    </row>
    <row r="52" spans="1:6">
      <c r="A52" s="64" t="s">
        <v>1697</v>
      </c>
      <c r="B52" s="61"/>
      <c r="C52" s="72"/>
      <c r="D52" s="62"/>
      <c r="E52" s="61"/>
      <c r="F52" s="63"/>
    </row>
    <row r="53" spans="1:6">
      <c r="A53" s="64" t="s">
        <v>1698</v>
      </c>
      <c r="B53" s="61"/>
      <c r="C53" s="61"/>
      <c r="D53" s="62"/>
      <c r="E53" s="61"/>
      <c r="F53" s="63"/>
    </row>
    <row r="54" spans="1:6">
      <c r="A54" s="64" t="s">
        <v>1699</v>
      </c>
      <c r="B54" s="61"/>
      <c r="C54" s="61"/>
      <c r="D54" s="62"/>
      <c r="E54" s="61"/>
      <c r="F54" s="63"/>
    </row>
    <row r="55" spans="1:6">
      <c r="A55" s="60" t="s">
        <v>1680</v>
      </c>
      <c r="B55" s="61"/>
      <c r="C55" s="61"/>
      <c r="D55" s="62"/>
      <c r="E55" s="61"/>
      <c r="F55" s="63"/>
    </row>
    <row r="56" spans="1:6">
      <c r="A56" s="64" t="s">
        <v>1695</v>
      </c>
      <c r="B56" s="61"/>
      <c r="C56" s="61"/>
      <c r="D56" s="62"/>
      <c r="E56" s="61"/>
      <c r="F56" s="63"/>
    </row>
    <row r="57" spans="1:6">
      <c r="A57" s="64" t="s">
        <v>1696</v>
      </c>
      <c r="B57" s="61"/>
      <c r="C57" s="61"/>
      <c r="D57" s="62"/>
      <c r="E57" s="61"/>
      <c r="F57" s="63"/>
    </row>
    <row r="58" spans="1:6">
      <c r="A58" s="64" t="s">
        <v>1697</v>
      </c>
      <c r="B58" s="61"/>
      <c r="C58" s="61"/>
      <c r="D58" s="62"/>
      <c r="E58" s="61"/>
      <c r="F58" s="63"/>
    </row>
    <row r="59" spans="1:6">
      <c r="A59" s="64" t="s">
        <v>1698</v>
      </c>
      <c r="B59" s="61"/>
      <c r="C59" s="61"/>
      <c r="D59" s="62"/>
      <c r="E59" s="61"/>
      <c r="F59" s="63"/>
    </row>
    <row r="60" spans="1:6">
      <c r="A60" s="64" t="s">
        <v>1699</v>
      </c>
      <c r="B60" s="61"/>
      <c r="C60" s="61"/>
      <c r="D60" s="62"/>
      <c r="E60" s="61"/>
      <c r="F60" s="63"/>
    </row>
    <row r="61" spans="1:6">
      <c r="A61" s="60" t="s">
        <v>1681</v>
      </c>
      <c r="B61" s="61"/>
      <c r="C61" s="61"/>
      <c r="D61" s="62"/>
      <c r="E61" s="61"/>
      <c r="F61" s="63"/>
    </row>
    <row r="62" spans="1:6">
      <c r="A62" s="64" t="s">
        <v>1695</v>
      </c>
      <c r="B62" s="61"/>
      <c r="C62" s="61"/>
      <c r="D62" s="62"/>
      <c r="E62" s="61"/>
      <c r="F62" s="63"/>
    </row>
    <row r="63" spans="1:6">
      <c r="A63" s="64" t="s">
        <v>1696</v>
      </c>
      <c r="B63" s="61"/>
      <c r="C63" s="61"/>
      <c r="D63" s="62"/>
      <c r="E63" s="61"/>
      <c r="F63" s="63"/>
    </row>
    <row r="64" spans="1:6">
      <c r="A64" s="64" t="s">
        <v>1697</v>
      </c>
      <c r="B64" s="61"/>
      <c r="C64" s="61"/>
      <c r="D64" s="62"/>
      <c r="E64" s="61"/>
      <c r="F64" s="63"/>
    </row>
    <row r="65" spans="1:6">
      <c r="A65" s="64" t="s">
        <v>1698</v>
      </c>
      <c r="B65" s="61"/>
      <c r="C65" s="61"/>
      <c r="D65" s="62"/>
      <c r="E65" s="61"/>
      <c r="F65" s="63"/>
    </row>
    <row r="66" spans="1:6">
      <c r="A66" s="64" t="s">
        <v>1699</v>
      </c>
      <c r="B66" s="61"/>
      <c r="C66" s="61"/>
      <c r="D66" s="62"/>
      <c r="E66" s="61"/>
      <c r="F66" s="63"/>
    </row>
  </sheetData>
  <sheetProtection password="CACC" sheet="1"/>
  <mergeCells count="7">
    <mergeCell ref="A2:F2"/>
    <mergeCell ref="A4:A5"/>
    <mergeCell ref="B4:B5"/>
    <mergeCell ref="C4:C5"/>
    <mergeCell ref="D4:D5"/>
    <mergeCell ref="E4:E5"/>
    <mergeCell ref="F4:F5"/>
  </mergeCells>
  <conditionalFormatting sqref="A6:A17 A32:A36 A38:A42 A50:A54 A56:A60 A62:A66">
    <cfRule type="expression" dxfId="0" priority="1" stopIfTrue="1">
      <formula>"len($A:$A)=3"</formula>
    </cfRule>
  </conditionalFormatting>
  <pageMargins left="0.7" right="0.7" top="0.75" bottom="0.75" header="0.3" footer="0.3"/>
  <pageSetup paperSize="9" orientation="portrait" horizontalDpi="600" verticalDpi="600"/>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8"/>
  <sheetViews>
    <sheetView showGridLines="0" zoomScaleSheetLayoutView="60" workbookViewId="0">
      <selection activeCell="B11" sqref="B11:B16"/>
    </sheetView>
  </sheetViews>
  <sheetFormatPr defaultColWidth="70.2857142857143" defaultRowHeight="14.25" outlineLevelCol="5"/>
  <cols>
    <col min="1" max="1" width="43.2857142857143" style="19" customWidth="1"/>
    <col min="2" max="3" width="8.85714285714286" style="20"/>
    <col min="4" max="4" width="14" style="20" customWidth="1"/>
    <col min="5" max="5" width="13.8571428571429" style="20" hidden="1" customWidth="1"/>
    <col min="6" max="6" width="13.1428571428571" style="20" customWidth="1"/>
    <col min="7" max="16384" width="70.2857142857143" style="21"/>
  </cols>
  <sheetData>
    <row r="1" spans="1:6">
      <c r="A1" s="19" t="s">
        <v>43</v>
      </c>
    </row>
    <row r="2" ht="21" spans="1:6">
      <c r="A2" s="22" t="s">
        <v>44</v>
      </c>
      <c r="B2" s="22"/>
      <c r="C2" s="22"/>
      <c r="D2" s="22"/>
      <c r="E2" s="22"/>
      <c r="F2" s="22"/>
    </row>
    <row r="3" spans="1:6">
      <c r="A3" s="23"/>
      <c r="B3" s="24"/>
      <c r="C3" s="25"/>
      <c r="D3" s="25"/>
      <c r="E3" s="25"/>
      <c r="F3" s="25" t="s">
        <v>53</v>
      </c>
    </row>
    <row r="4" customHeight="1" spans="1:6">
      <c r="A4" s="26" t="s">
        <v>1683</v>
      </c>
      <c r="B4" s="27" t="s">
        <v>98</v>
      </c>
      <c r="C4" s="28" t="s">
        <v>56</v>
      </c>
      <c r="D4" s="29" t="s">
        <v>57</v>
      </c>
      <c r="E4" s="28" t="s">
        <v>58</v>
      </c>
      <c r="F4" s="28" t="s">
        <v>1670</v>
      </c>
    </row>
    <row r="5" spans="1:6">
      <c r="A5" s="30"/>
      <c r="B5" s="31"/>
      <c r="C5" s="32"/>
      <c r="D5" s="29"/>
      <c r="E5" s="32"/>
      <c r="F5" s="32"/>
    </row>
    <row r="6" spans="1:6">
      <c r="A6" s="33" t="s">
        <v>1684</v>
      </c>
      <c r="B6" s="34"/>
      <c r="C6" s="35"/>
      <c r="D6" s="36"/>
      <c r="E6" s="35"/>
      <c r="F6" s="37"/>
    </row>
    <row r="7" spans="1:6">
      <c r="A7" s="38" t="s">
        <v>1708</v>
      </c>
      <c r="B7" s="34"/>
      <c r="C7" s="35"/>
      <c r="D7" s="36"/>
      <c r="E7" s="35"/>
      <c r="F7" s="37"/>
    </row>
    <row r="8" spans="1:6">
      <c r="A8" s="38" t="s">
        <v>1709</v>
      </c>
      <c r="B8" s="34"/>
      <c r="C8" s="35"/>
      <c r="D8" s="36"/>
      <c r="E8" s="35"/>
      <c r="F8" s="37"/>
    </row>
    <row r="9" spans="1:6">
      <c r="A9" s="38" t="s">
        <v>1710</v>
      </c>
      <c r="B9" s="34"/>
      <c r="C9" s="35"/>
      <c r="D9" s="36"/>
      <c r="E9" s="35"/>
      <c r="F9" s="37"/>
    </row>
    <row r="10" spans="1:6">
      <c r="A10" s="38" t="s">
        <v>1711</v>
      </c>
      <c r="B10" s="34"/>
      <c r="C10" s="35"/>
      <c r="D10" s="36"/>
      <c r="E10" s="35"/>
      <c r="F10" s="37"/>
    </row>
    <row r="11" spans="1:6">
      <c r="A11" s="33" t="s">
        <v>1685</v>
      </c>
      <c r="B11" s="39">
        <f>SUM(B12:B13)</f>
        <v>25477</v>
      </c>
      <c r="C11" s="40">
        <f>SUM(C12:C13)</f>
        <v>25025</v>
      </c>
      <c r="D11" s="36">
        <f t="shared" ref="D11:D16" si="0">C11/B11*100</f>
        <v>98.2258507673588</v>
      </c>
      <c r="E11" s="40">
        <f>SUM(E12:E13)</f>
        <v>23075</v>
      </c>
      <c r="F11" s="37">
        <f t="shared" ref="F11:F16" si="1">C11/E11*100</f>
        <v>108.450704225352</v>
      </c>
    </row>
    <row r="12" spans="1:6">
      <c r="A12" s="41" t="s">
        <v>1712</v>
      </c>
      <c r="B12" s="39">
        <v>25462</v>
      </c>
      <c r="C12" s="35">
        <v>25015</v>
      </c>
      <c r="D12" s="36">
        <f t="shared" si="0"/>
        <v>98.2444426989239</v>
      </c>
      <c r="E12" s="35">
        <v>23056</v>
      </c>
      <c r="F12" s="37">
        <f t="shared" si="1"/>
        <v>108.496703678001</v>
      </c>
    </row>
    <row r="13" spans="1:6">
      <c r="A13" s="41" t="s">
        <v>1713</v>
      </c>
      <c r="B13" s="39">
        <v>15</v>
      </c>
      <c r="C13" s="35">
        <v>10</v>
      </c>
      <c r="D13" s="36">
        <f t="shared" si="0"/>
        <v>66.6666666666667</v>
      </c>
      <c r="E13" s="35">
        <v>19</v>
      </c>
      <c r="F13" s="37">
        <f t="shared" si="1"/>
        <v>52.6315789473684</v>
      </c>
    </row>
    <row r="14" spans="1:6">
      <c r="A14" s="33" t="s">
        <v>1686</v>
      </c>
      <c r="B14" s="39">
        <f>SUM(B15:B16)</f>
        <v>39460</v>
      </c>
      <c r="C14" s="40">
        <f>SUM(C15:C16)</f>
        <v>39069</v>
      </c>
      <c r="D14" s="36">
        <f t="shared" si="0"/>
        <v>99.0091231626964</v>
      </c>
      <c r="E14" s="40">
        <f>SUM(E15:E16)</f>
        <v>37536</v>
      </c>
      <c r="F14" s="37">
        <f t="shared" si="1"/>
        <v>104.084079283887</v>
      </c>
    </row>
    <row r="15" spans="1:6">
      <c r="A15" s="42" t="s">
        <v>1712</v>
      </c>
      <c r="B15" s="39">
        <v>38805</v>
      </c>
      <c r="C15" s="35">
        <v>38138</v>
      </c>
      <c r="D15" s="36">
        <f t="shared" si="0"/>
        <v>98.2811493364257</v>
      </c>
      <c r="E15" s="35">
        <v>36033</v>
      </c>
      <c r="F15" s="37">
        <f t="shared" si="1"/>
        <v>105.84186717731</v>
      </c>
    </row>
    <row r="16" spans="1:6">
      <c r="A16" s="43" t="s">
        <v>1714</v>
      </c>
      <c r="B16" s="39">
        <v>655</v>
      </c>
      <c r="C16" s="35">
        <v>931</v>
      </c>
      <c r="D16" s="36">
        <f t="shared" si="0"/>
        <v>142.137404580153</v>
      </c>
      <c r="E16" s="35">
        <v>1503</v>
      </c>
      <c r="F16" s="37">
        <f t="shared" si="1"/>
        <v>61.9427811044578</v>
      </c>
    </row>
    <row r="17" spans="1:6">
      <c r="A17" s="33" t="s">
        <v>1687</v>
      </c>
      <c r="B17" s="40"/>
      <c r="C17" s="35"/>
      <c r="D17" s="36"/>
      <c r="E17" s="35"/>
      <c r="F17" s="37"/>
    </row>
    <row r="18" spans="1:6">
      <c r="A18" s="44" t="s">
        <v>1715</v>
      </c>
      <c r="B18" s="40"/>
      <c r="C18" s="35"/>
      <c r="D18" s="36"/>
      <c r="E18" s="35"/>
      <c r="F18" s="37"/>
    </row>
    <row r="19" spans="1:6">
      <c r="A19" s="44" t="s">
        <v>1716</v>
      </c>
      <c r="B19" s="40"/>
      <c r="C19" s="35"/>
      <c r="D19" s="36"/>
      <c r="E19" s="35"/>
      <c r="F19" s="37"/>
    </row>
    <row r="20" spans="1:6">
      <c r="A20" s="44" t="s">
        <v>1717</v>
      </c>
      <c r="B20" s="40"/>
      <c r="C20" s="35"/>
      <c r="D20" s="36"/>
      <c r="E20" s="35"/>
      <c r="F20" s="37"/>
    </row>
    <row r="21" spans="1:6">
      <c r="A21" s="33" t="s">
        <v>1688</v>
      </c>
      <c r="B21" s="40"/>
      <c r="C21" s="35"/>
      <c r="D21" s="36"/>
      <c r="E21" s="35"/>
      <c r="F21" s="37"/>
    </row>
    <row r="22" ht="15" spans="1:6">
      <c r="A22" s="45" t="s">
        <v>1718</v>
      </c>
      <c r="B22" s="40"/>
      <c r="C22" s="35"/>
      <c r="D22" s="36"/>
      <c r="E22" s="35"/>
      <c r="F22" s="37"/>
    </row>
    <row r="23" spans="1:6">
      <c r="A23" s="46" t="s">
        <v>1719</v>
      </c>
      <c r="B23" s="40"/>
      <c r="C23" s="35"/>
      <c r="D23" s="36"/>
      <c r="E23" s="35"/>
      <c r="F23" s="37"/>
    </row>
    <row r="24" spans="1:6">
      <c r="A24" s="46" t="s">
        <v>1720</v>
      </c>
      <c r="B24" s="40"/>
      <c r="C24" s="35"/>
      <c r="D24" s="36"/>
      <c r="E24" s="35"/>
      <c r="F24" s="37"/>
    </row>
    <row r="25" spans="1:6">
      <c r="A25" s="46" t="s">
        <v>1721</v>
      </c>
      <c r="B25" s="40"/>
      <c r="C25" s="35"/>
      <c r="D25" s="36"/>
      <c r="E25" s="35"/>
      <c r="F25" s="37"/>
    </row>
    <row r="26" spans="1:6">
      <c r="A26" s="47" t="s">
        <v>1722</v>
      </c>
      <c r="B26" s="40"/>
      <c r="C26" s="35"/>
      <c r="D26" s="36"/>
      <c r="E26" s="35"/>
      <c r="F26" s="37"/>
    </row>
    <row r="27" spans="1:6">
      <c r="A27" s="48" t="s">
        <v>1723</v>
      </c>
      <c r="B27" s="40"/>
      <c r="C27" s="35"/>
      <c r="D27" s="36"/>
      <c r="E27" s="35"/>
      <c r="F27" s="37"/>
    </row>
    <row r="28" spans="1:6">
      <c r="A28" s="48" t="s">
        <v>1720</v>
      </c>
      <c r="B28" s="40"/>
      <c r="C28" s="35"/>
      <c r="D28" s="36"/>
      <c r="E28" s="35"/>
      <c r="F28" s="37"/>
    </row>
    <row r="29" spans="1:6">
      <c r="A29" s="48" t="s">
        <v>1724</v>
      </c>
      <c r="B29" s="40"/>
      <c r="C29" s="35"/>
      <c r="D29" s="36"/>
      <c r="E29" s="35"/>
      <c r="F29" s="37"/>
    </row>
    <row r="30" ht="15" spans="1:6">
      <c r="A30" s="45" t="s">
        <v>1725</v>
      </c>
      <c r="B30" s="40"/>
      <c r="C30" s="35"/>
      <c r="D30" s="36"/>
      <c r="E30" s="35"/>
      <c r="F30" s="37"/>
    </row>
    <row r="31" spans="1:6">
      <c r="A31" s="49" t="s">
        <v>1726</v>
      </c>
      <c r="B31" s="40"/>
      <c r="C31" s="35"/>
      <c r="D31" s="36"/>
      <c r="E31" s="35"/>
      <c r="F31" s="37"/>
    </row>
    <row r="32" spans="1:6">
      <c r="A32" s="49" t="s">
        <v>1720</v>
      </c>
      <c r="B32" s="40"/>
      <c r="C32" s="35"/>
      <c r="D32" s="36"/>
      <c r="E32" s="35"/>
      <c r="F32" s="37"/>
    </row>
    <row r="33" spans="1:6">
      <c r="A33" s="49" t="s">
        <v>1727</v>
      </c>
      <c r="B33" s="40"/>
      <c r="C33" s="35"/>
      <c r="D33" s="36"/>
      <c r="E33" s="35"/>
      <c r="F33" s="37"/>
    </row>
    <row r="34" spans="1:6">
      <c r="A34" s="33" t="s">
        <v>1692</v>
      </c>
      <c r="B34" s="40"/>
      <c r="C34" s="35"/>
      <c r="D34" s="36"/>
      <c r="E34" s="35"/>
      <c r="F34" s="37"/>
    </row>
    <row r="35" spans="1:6">
      <c r="A35" s="50" t="s">
        <v>1728</v>
      </c>
      <c r="B35" s="40"/>
      <c r="C35" s="35"/>
      <c r="D35" s="36"/>
      <c r="E35" s="35"/>
      <c r="F35" s="37"/>
    </row>
    <row r="36" spans="1:6">
      <c r="A36" s="50" t="s">
        <v>1729</v>
      </c>
      <c r="B36" s="40"/>
      <c r="C36" s="35"/>
      <c r="D36" s="36"/>
      <c r="E36" s="35"/>
      <c r="F36" s="37"/>
    </row>
    <row r="37" spans="1:6">
      <c r="A37" s="50" t="s">
        <v>1730</v>
      </c>
      <c r="B37" s="40"/>
      <c r="C37" s="35"/>
      <c r="D37" s="36"/>
      <c r="E37" s="35"/>
      <c r="F37" s="37"/>
    </row>
    <row r="38" spans="1:6">
      <c r="A38" s="50" t="s">
        <v>1731</v>
      </c>
      <c r="B38" s="40"/>
      <c r="C38" s="35"/>
      <c r="D38" s="36"/>
      <c r="E38" s="35"/>
      <c r="F38" s="37"/>
    </row>
    <row r="39" spans="1:6">
      <c r="A39" s="33" t="s">
        <v>1693</v>
      </c>
      <c r="B39" s="40"/>
      <c r="C39" s="35"/>
      <c r="D39" s="36"/>
      <c r="E39" s="35"/>
      <c r="F39" s="37"/>
    </row>
    <row r="40" spans="1:6">
      <c r="A40" s="51" t="s">
        <v>1732</v>
      </c>
      <c r="B40" s="40"/>
      <c r="C40" s="35"/>
      <c r="D40" s="36"/>
      <c r="E40" s="35"/>
      <c r="F40" s="37"/>
    </row>
    <row r="41" spans="1:6">
      <c r="A41" s="51" t="s">
        <v>1733</v>
      </c>
      <c r="B41" s="40"/>
      <c r="C41" s="35"/>
      <c r="D41" s="36"/>
      <c r="E41" s="35"/>
      <c r="F41" s="37"/>
    </row>
    <row r="42" spans="1:6">
      <c r="A42" s="51" t="s">
        <v>1710</v>
      </c>
      <c r="B42" s="40"/>
      <c r="C42" s="35"/>
      <c r="D42" s="36"/>
      <c r="E42" s="35"/>
      <c r="F42" s="37"/>
    </row>
    <row r="43" spans="1:6">
      <c r="A43" s="51" t="s">
        <v>1734</v>
      </c>
      <c r="B43" s="40"/>
      <c r="C43" s="35"/>
      <c r="D43" s="36"/>
      <c r="E43" s="35"/>
      <c r="F43" s="37"/>
    </row>
    <row r="44" spans="1:6">
      <c r="A44" s="51" t="s">
        <v>1735</v>
      </c>
      <c r="B44" s="40"/>
      <c r="C44" s="35"/>
      <c r="D44" s="36"/>
      <c r="E44" s="35"/>
      <c r="F44" s="37"/>
    </row>
    <row r="45" spans="1:6">
      <c r="A45" s="33" t="s">
        <v>1694</v>
      </c>
      <c r="B45" s="40"/>
      <c r="C45" s="35"/>
      <c r="D45" s="36"/>
      <c r="E45" s="35"/>
      <c r="F45" s="37"/>
    </row>
    <row r="46" spans="1:6">
      <c r="A46" s="52" t="s">
        <v>1736</v>
      </c>
      <c r="B46" s="40"/>
      <c r="C46" s="35"/>
      <c r="D46" s="36"/>
      <c r="E46" s="35"/>
      <c r="F46" s="37"/>
    </row>
    <row r="47" spans="1:6">
      <c r="A47" s="52" t="s">
        <v>1737</v>
      </c>
      <c r="B47" s="40"/>
      <c r="C47" s="35"/>
      <c r="D47" s="36"/>
      <c r="E47" s="35"/>
      <c r="F47" s="37"/>
    </row>
    <row r="48" spans="1:6">
      <c r="A48" s="52" t="s">
        <v>1738</v>
      </c>
      <c r="B48" s="40"/>
      <c r="C48" s="35"/>
      <c r="D48" s="36"/>
      <c r="E48" s="35"/>
      <c r="F48" s="37"/>
    </row>
  </sheetData>
  <sheetProtection password="CACC" sheet="1"/>
  <mergeCells count="7">
    <mergeCell ref="A2:F2"/>
    <mergeCell ref="A4:A5"/>
    <mergeCell ref="B4:B5"/>
    <mergeCell ref="C4:C5"/>
    <mergeCell ref="D4:D5"/>
    <mergeCell ref="E4:E5"/>
    <mergeCell ref="F4:F5"/>
  </mergeCells>
  <conditionalFormatting sqref="E15">
    <cfRule type="expression" dxfId="0" priority="1" stopIfTrue="1">
      <formula>"len($A:$A)=3"</formula>
    </cfRule>
  </conditionalFormatting>
  <conditionalFormatting sqref="C30:C34 C36:C39 C46:C50 C52:C56 C58:C62 C15 A6:A13 E6:E10 C6:C10 C12:C13">
    <cfRule type="expression" dxfId="0" priority="5" stopIfTrue="1">
      <formula>"len($A:$A)=3"</formula>
    </cfRule>
  </conditionalFormatting>
  <conditionalFormatting sqref="E15 E12:E13">
    <cfRule type="expression" dxfId="0" priority="2" stopIfTrue="1">
      <formula>"len($A:$A)=3"</formula>
    </cfRule>
  </conditionalFormatting>
  <conditionalFormatting sqref="C30:C34 C36:C39 C46:C48 C15">
    <cfRule type="expression" dxfId="0" priority="3" stopIfTrue="1">
      <formula>"len($A:$A)=3"</formula>
    </cfRule>
  </conditionalFormatting>
  <conditionalFormatting sqref="E30:E34 E36:E39 E46:E50 E52:E56 E58:E62">
    <cfRule type="expression" dxfId="0" priority="4" stopIfTrue="1">
      <formula>"len($A:$A)=3"</formula>
    </cfRule>
  </conditionalFormatting>
  <pageMargins left="0.7" right="0.7" top="0.75" bottom="0.75" header="0.3" footer="0.3"/>
  <pageSetup paperSize="9" orientation="portrait" horizontalDpi="600" verticalDpi="600"/>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3"/>
  <sheetViews>
    <sheetView showGridLines="0" zoomScaleSheetLayoutView="60" workbookViewId="0">
      <selection activeCell="C10" sqref="C10:C11"/>
    </sheetView>
  </sheetViews>
  <sheetFormatPr defaultColWidth="9.14285714285714" defaultRowHeight="14.25" outlineLevelCol="2"/>
  <cols>
    <col min="1" max="1" width="14" style="1" customWidth="1"/>
    <col min="2" max="2" width="36.1428571428571" style="1" customWidth="1"/>
    <col min="3" max="3" width="35.8571428571429" style="1" customWidth="1"/>
    <col min="4" max="16384" width="9.14285714285714" style="1"/>
  </cols>
  <sheetData>
    <row r="1" spans="1:3">
      <c r="A1" s="1" t="s">
        <v>45</v>
      </c>
    </row>
    <row r="2" ht="25.5" customHeight="1" spans="1:3">
      <c r="A2" s="2" t="s">
        <v>46</v>
      </c>
      <c r="B2" s="2"/>
      <c r="C2" s="2"/>
    </row>
    <row r="3" ht="25.5" customHeight="1" spans="1:3">
      <c r="A3" s="3"/>
      <c r="B3" s="4"/>
      <c r="C3" s="5" t="s">
        <v>53</v>
      </c>
    </row>
    <row r="4" ht="25.5" customHeight="1" spans="1:3">
      <c r="A4" s="6" t="s">
        <v>1739</v>
      </c>
      <c r="B4" s="6"/>
      <c r="C4" s="6" t="s">
        <v>1229</v>
      </c>
    </row>
    <row r="5" ht="25.5" customHeight="1" spans="1:3">
      <c r="A5" s="7" t="s">
        <v>1740</v>
      </c>
      <c r="B5" s="8"/>
      <c r="C5" s="13">
        <v>761578</v>
      </c>
    </row>
    <row r="6" ht="25.5" customHeight="1" spans="1:3">
      <c r="A6" s="7" t="s">
        <v>1741</v>
      </c>
      <c r="B6" s="8"/>
      <c r="C6" s="13">
        <v>179336</v>
      </c>
    </row>
    <row r="7" ht="25.5" customHeight="1" spans="1:3">
      <c r="A7" s="7" t="s">
        <v>1742</v>
      </c>
      <c r="B7" s="8"/>
      <c r="C7" s="13">
        <v>169356</v>
      </c>
    </row>
    <row r="8" ht="25.5" customHeight="1" spans="1:3">
      <c r="A8" s="7" t="s">
        <v>1743</v>
      </c>
      <c r="B8" s="8"/>
      <c r="C8" s="13">
        <f>C5+C6-C7</f>
        <v>771558</v>
      </c>
    </row>
    <row r="9" ht="25.5" customHeight="1" spans="1:3">
      <c r="A9" s="10" t="s">
        <v>1744</v>
      </c>
      <c r="B9" s="11"/>
      <c r="C9" s="10" t="s">
        <v>1229</v>
      </c>
    </row>
    <row r="10" s="15" customFormat="1" ht="25.5" customHeight="1" spans="1:3">
      <c r="A10" s="16" t="s">
        <v>1745</v>
      </c>
      <c r="B10" s="17"/>
      <c r="C10" s="18">
        <v>839420</v>
      </c>
    </row>
    <row r="11" ht="25.5" customHeight="1" spans="1:3">
      <c r="A11" s="7" t="s">
        <v>1746</v>
      </c>
      <c r="B11" s="8"/>
      <c r="C11" s="13">
        <v>10028</v>
      </c>
    </row>
    <row r="12" ht="25.5" customHeight="1" spans="1:3">
      <c r="A12" s="7" t="s">
        <v>1747</v>
      </c>
      <c r="B12" s="8"/>
      <c r="C12" s="13">
        <f>C10+C11</f>
        <v>849448</v>
      </c>
    </row>
    <row r="13" ht="70.5" customHeight="1" spans="1:3">
      <c r="A13" s="14" t="s">
        <v>1748</v>
      </c>
      <c r="B13" s="14"/>
      <c r="C13" s="14"/>
    </row>
  </sheetData>
  <sheetProtection password="CACC" sheet="1"/>
  <mergeCells count="11">
    <mergeCell ref="A2:C2"/>
    <mergeCell ref="A4:B4"/>
    <mergeCell ref="A5:B5"/>
    <mergeCell ref="A6:B6"/>
    <mergeCell ref="A7:B7"/>
    <mergeCell ref="A8:B8"/>
    <mergeCell ref="A9:B9"/>
    <mergeCell ref="A10:B10"/>
    <mergeCell ref="A11:B11"/>
    <mergeCell ref="A12:B12"/>
    <mergeCell ref="A13:C13"/>
  </mergeCells>
  <pageMargins left="0.7" right="0.7" top="0.75" bottom="0.75" header="0.3" footer="0.3"/>
  <pageSetup paperSize="9" orientation="portrait" horizontalDpi="600" verticalDpi="600"/>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3"/>
  <sheetViews>
    <sheetView showGridLines="0" zoomScaleSheetLayoutView="60" workbookViewId="0">
      <selection activeCell="F5" sqref="F5"/>
    </sheetView>
  </sheetViews>
  <sheetFormatPr defaultColWidth="13.7142857142857" defaultRowHeight="14.25" outlineLevelCol="2"/>
  <cols>
    <col min="1" max="1" width="15.1428571428571" style="1" customWidth="1"/>
    <col min="2" max="2" width="39" style="1" customWidth="1"/>
    <col min="3" max="3" width="30.7142857142857" style="1" customWidth="1"/>
    <col min="4" max="16384" width="13.7142857142857" style="1"/>
  </cols>
  <sheetData>
    <row r="1" spans="1:3">
      <c r="A1" s="1" t="s">
        <v>47</v>
      </c>
    </row>
    <row r="2" ht="21" spans="1:3">
      <c r="A2" s="2" t="s">
        <v>48</v>
      </c>
      <c r="B2" s="2"/>
      <c r="C2" s="2"/>
    </row>
    <row r="3" ht="28.5" customHeight="1" spans="1:3">
      <c r="A3" s="3"/>
      <c r="B3" s="4"/>
      <c r="C3" s="5" t="s">
        <v>53</v>
      </c>
    </row>
    <row r="4" ht="28.5" customHeight="1" spans="1:3">
      <c r="A4" s="6" t="s">
        <v>1739</v>
      </c>
      <c r="B4" s="6"/>
      <c r="C4" s="6" t="s">
        <v>1229</v>
      </c>
    </row>
    <row r="5" ht="28.5" customHeight="1" spans="1:3">
      <c r="A5" s="7" t="s">
        <v>1740</v>
      </c>
      <c r="B5" s="8"/>
      <c r="C5" s="13">
        <v>761578</v>
      </c>
    </row>
    <row r="6" ht="28.5" customHeight="1" spans="1:3">
      <c r="A6" s="7" t="s">
        <v>1741</v>
      </c>
      <c r="B6" s="8"/>
      <c r="C6" s="13">
        <v>179336</v>
      </c>
    </row>
    <row r="7" ht="28.5" customHeight="1" spans="1:3">
      <c r="A7" s="7" t="s">
        <v>1742</v>
      </c>
      <c r="B7" s="8"/>
      <c r="C7" s="13">
        <v>169356</v>
      </c>
    </row>
    <row r="8" ht="28.5" customHeight="1" spans="1:3">
      <c r="A8" s="7" t="s">
        <v>1743</v>
      </c>
      <c r="B8" s="8"/>
      <c r="C8" s="13">
        <f>C5+C6-C7</f>
        <v>771558</v>
      </c>
    </row>
    <row r="9" ht="28.5" customHeight="1" spans="1:3">
      <c r="A9" s="10" t="s">
        <v>1744</v>
      </c>
      <c r="B9" s="11"/>
      <c r="C9" s="10" t="s">
        <v>1229</v>
      </c>
    </row>
    <row r="10" ht="28.5" customHeight="1" spans="1:3">
      <c r="A10" s="7" t="s">
        <v>1745</v>
      </c>
      <c r="B10" s="8"/>
      <c r="C10" s="13">
        <v>839420</v>
      </c>
    </row>
    <row r="11" ht="28.5" customHeight="1" spans="1:3">
      <c r="A11" s="7" t="s">
        <v>1746</v>
      </c>
      <c r="B11" s="8"/>
      <c r="C11" s="13">
        <v>10028</v>
      </c>
    </row>
    <row r="12" ht="28.5" customHeight="1" spans="1:3">
      <c r="A12" s="7" t="s">
        <v>1747</v>
      </c>
      <c r="B12" s="8"/>
      <c r="C12" s="13">
        <f>C10+C11</f>
        <v>849448</v>
      </c>
    </row>
    <row r="13" ht="45.75" customHeight="1" spans="1:3">
      <c r="A13" s="14" t="s">
        <v>1748</v>
      </c>
      <c r="B13" s="14"/>
      <c r="C13" s="14"/>
    </row>
  </sheetData>
  <sheetProtection password="CACC" sheet="1"/>
  <mergeCells count="11">
    <mergeCell ref="A2:C2"/>
    <mergeCell ref="A4:B4"/>
    <mergeCell ref="A5:B5"/>
    <mergeCell ref="A6:B6"/>
    <mergeCell ref="A7:B7"/>
    <mergeCell ref="A8:B8"/>
    <mergeCell ref="A9:B9"/>
    <mergeCell ref="A10:B10"/>
    <mergeCell ref="A11:B11"/>
    <mergeCell ref="A12:B12"/>
    <mergeCell ref="A13:C13"/>
  </mergeCells>
  <pageMargins left="0.7" right="0.7" top="0.75" bottom="0.75" header="0.3" footer="0.3"/>
  <pageSetup paperSize="9" orientation="portrait" horizontalDpi="600" verticalDpi="600"/>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showGridLines="0" zoomScaleSheetLayoutView="60" workbookViewId="0">
      <selection activeCell="H7" sqref="H7"/>
    </sheetView>
  </sheetViews>
  <sheetFormatPr defaultColWidth="9.14285714285714" defaultRowHeight="14.25" outlineLevelCol="2"/>
  <cols>
    <col min="1" max="1" width="12.7142857142857" style="1" customWidth="1"/>
    <col min="2" max="2" width="37.5714285714286" style="1" customWidth="1"/>
    <col min="3" max="3" width="29" style="1" customWidth="1"/>
    <col min="4" max="16384" width="9.14285714285714" style="1"/>
  </cols>
  <sheetData>
    <row r="1" spans="1:3">
      <c r="A1" s="1" t="s">
        <v>49</v>
      </c>
    </row>
    <row r="2" ht="21" spans="1:3">
      <c r="A2" s="2" t="s">
        <v>50</v>
      </c>
      <c r="B2" s="2"/>
      <c r="C2" s="2"/>
    </row>
    <row r="3" spans="1:3">
      <c r="A3" s="3"/>
      <c r="B3" s="4"/>
      <c r="C3" s="5" t="s">
        <v>53</v>
      </c>
    </row>
    <row r="4" ht="30" customHeight="1" spans="1:3">
      <c r="A4" s="6" t="s">
        <v>1739</v>
      </c>
      <c r="B4" s="6"/>
      <c r="C4" s="6" t="s">
        <v>1229</v>
      </c>
    </row>
    <row r="5" ht="30" customHeight="1" spans="1:3">
      <c r="A5" s="7" t="s">
        <v>1749</v>
      </c>
      <c r="B5" s="8"/>
      <c r="C5" s="9">
        <v>762851</v>
      </c>
    </row>
    <row r="6" ht="30" customHeight="1" spans="1:3">
      <c r="A6" s="7" t="s">
        <v>1750</v>
      </c>
      <c r="B6" s="8"/>
      <c r="C6" s="9">
        <v>327734</v>
      </c>
    </row>
    <row r="7" ht="30" customHeight="1" spans="1:3">
      <c r="A7" s="7" t="s">
        <v>1751</v>
      </c>
      <c r="B7" s="8"/>
      <c r="C7" s="9">
        <v>59865</v>
      </c>
    </row>
    <row r="8" ht="30" customHeight="1" spans="1:3">
      <c r="A8" s="7" t="s">
        <v>1752</v>
      </c>
      <c r="B8" s="8"/>
      <c r="C8" s="9">
        <f>C5+C6-C7</f>
        <v>1030720</v>
      </c>
    </row>
    <row r="9" ht="30" customHeight="1" spans="1:3">
      <c r="A9" s="10" t="s">
        <v>1744</v>
      </c>
      <c r="B9" s="11"/>
      <c r="C9" s="10" t="s">
        <v>1229</v>
      </c>
    </row>
    <row r="10" ht="30" customHeight="1" spans="1:3">
      <c r="A10" s="7" t="s">
        <v>1753</v>
      </c>
      <c r="B10" s="8"/>
      <c r="C10" s="9">
        <v>905750</v>
      </c>
    </row>
    <row r="11" ht="30" customHeight="1" spans="1:3">
      <c r="A11" s="7" t="s">
        <v>1754</v>
      </c>
      <c r="B11" s="8"/>
      <c r="C11" s="9">
        <v>213293</v>
      </c>
    </row>
    <row r="12" ht="30" customHeight="1" spans="1:3">
      <c r="A12" s="7" t="s">
        <v>1755</v>
      </c>
      <c r="B12" s="8"/>
      <c r="C12" s="9">
        <f>C10+C11</f>
        <v>1119043</v>
      </c>
    </row>
    <row r="13" spans="1:3">
      <c r="A13" s="3"/>
      <c r="B13" s="3"/>
      <c r="C13" s="3"/>
    </row>
    <row r="14" ht="58.5" customHeight="1" spans="1:3">
      <c r="A14" s="12" t="s">
        <v>1748</v>
      </c>
      <c r="B14" s="12"/>
      <c r="C14" s="12"/>
    </row>
  </sheetData>
  <sheetProtection password="CACC" sheet="1"/>
  <mergeCells count="11">
    <mergeCell ref="A2:C2"/>
    <mergeCell ref="A4:B4"/>
    <mergeCell ref="A5:B5"/>
    <mergeCell ref="A6:B6"/>
    <mergeCell ref="A7:B7"/>
    <mergeCell ref="A8:B8"/>
    <mergeCell ref="A9:B9"/>
    <mergeCell ref="A10:B10"/>
    <mergeCell ref="A11:B11"/>
    <mergeCell ref="A12:B12"/>
    <mergeCell ref="A14:C14"/>
  </mergeCells>
  <pageMargins left="0.7" right="0.7" top="0.75" bottom="0.75" header="0.3" footer="0.3"/>
  <pageSetup paperSize="9" orientation="portrait" horizontalDpi="600" verticalDpi="600"/>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showGridLines="0" zoomScaleSheetLayoutView="60" workbookViewId="0">
      <selection activeCell="F11" sqref="F11"/>
    </sheetView>
  </sheetViews>
  <sheetFormatPr defaultColWidth="9.14285714285714" defaultRowHeight="14.25" outlineLevelCol="2"/>
  <cols>
    <col min="1" max="1" width="12.7142857142857" style="1" customWidth="1"/>
    <col min="2" max="2" width="38.5714285714286" style="1" customWidth="1"/>
    <col min="3" max="3" width="30.7142857142857" style="1" customWidth="1"/>
    <col min="4" max="16384" width="9.14285714285714" style="1"/>
  </cols>
  <sheetData>
    <row r="1" spans="1:3">
      <c r="A1" s="1" t="s">
        <v>51</v>
      </c>
    </row>
    <row r="2" ht="21" spans="1:3">
      <c r="A2" s="2" t="s">
        <v>52</v>
      </c>
      <c r="B2" s="2"/>
      <c r="C2" s="2"/>
    </row>
    <row r="3" spans="1:3">
      <c r="A3" s="3"/>
      <c r="B3" s="4"/>
      <c r="C3" s="5" t="s">
        <v>53</v>
      </c>
    </row>
    <row r="4" ht="29.25" customHeight="1" spans="1:3">
      <c r="A4" s="6" t="s">
        <v>1739</v>
      </c>
      <c r="B4" s="6"/>
      <c r="C4" s="6" t="s">
        <v>1229</v>
      </c>
    </row>
    <row r="5" ht="29.25" customHeight="1" spans="1:3">
      <c r="A5" s="7" t="s">
        <v>1749</v>
      </c>
      <c r="B5" s="8"/>
      <c r="C5" s="9">
        <v>762851</v>
      </c>
    </row>
    <row r="6" ht="29.25" customHeight="1" spans="1:3">
      <c r="A6" s="7" t="s">
        <v>1750</v>
      </c>
      <c r="B6" s="8"/>
      <c r="C6" s="9">
        <v>327734</v>
      </c>
    </row>
    <row r="7" ht="29.25" customHeight="1" spans="1:3">
      <c r="A7" s="7" t="s">
        <v>1751</v>
      </c>
      <c r="B7" s="8"/>
      <c r="C7" s="9">
        <v>59865</v>
      </c>
    </row>
    <row r="8" ht="29.25" customHeight="1" spans="1:3">
      <c r="A8" s="7" t="s">
        <v>1752</v>
      </c>
      <c r="B8" s="8"/>
      <c r="C8" s="9">
        <f>C5+C6-C7</f>
        <v>1030720</v>
      </c>
    </row>
    <row r="9" ht="29.25" customHeight="1" spans="1:3">
      <c r="A9" s="10" t="s">
        <v>1744</v>
      </c>
      <c r="B9" s="11"/>
      <c r="C9" s="10" t="s">
        <v>1229</v>
      </c>
    </row>
    <row r="10" ht="29.25" customHeight="1" spans="1:3">
      <c r="A10" s="7" t="s">
        <v>1753</v>
      </c>
      <c r="B10" s="8"/>
      <c r="C10" s="9">
        <v>905750</v>
      </c>
    </row>
    <row r="11" ht="29.25" customHeight="1" spans="1:3">
      <c r="A11" s="7" t="s">
        <v>1754</v>
      </c>
      <c r="B11" s="8"/>
      <c r="C11" s="9">
        <v>213293</v>
      </c>
    </row>
    <row r="12" ht="29.25" customHeight="1" spans="1:3">
      <c r="A12" s="7" t="s">
        <v>1755</v>
      </c>
      <c r="B12" s="8"/>
      <c r="C12" s="9">
        <f>C10+C11</f>
        <v>1119043</v>
      </c>
    </row>
    <row r="13" spans="1:3">
      <c r="A13" s="3"/>
      <c r="B13" s="3"/>
      <c r="C13" s="3"/>
    </row>
    <row r="14" ht="68.25" customHeight="1" spans="1:3">
      <c r="A14" s="12" t="s">
        <v>1748</v>
      </c>
      <c r="B14" s="12"/>
      <c r="C14" s="12"/>
    </row>
  </sheetData>
  <sheetProtection password="CACC" sheet="1"/>
  <mergeCells count="11">
    <mergeCell ref="A2:C2"/>
    <mergeCell ref="A4:B4"/>
    <mergeCell ref="A5:B5"/>
    <mergeCell ref="A6:B6"/>
    <mergeCell ref="A7:B7"/>
    <mergeCell ref="A8:B8"/>
    <mergeCell ref="A9:B9"/>
    <mergeCell ref="A10:B10"/>
    <mergeCell ref="A11:B11"/>
    <mergeCell ref="A12:B12"/>
    <mergeCell ref="A14:C14"/>
  </mergeCells>
  <pageMargins left="0.7" right="0.7" top="0.75" bottom="0.75" header="0.3" footer="0.3"/>
  <pageSetup paperSize="9" orientation="portrait" horizontalDpi="600" vertic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26" master="" otherUserPermission="visible"/>
  <rangeList sheetStid="4" master="" otherUserPermission="visible"/>
  <rangeList sheetStid="5" master="" otherUserPermission="visible"/>
  <rangeList sheetStid="29" master="" otherUserPermission="visible"/>
  <rangeList sheetStid="30" master="" otherUserPermission="visible"/>
  <rangeList sheetStid="27" master="" otherUserPermission="visible"/>
  <rangeList sheetStid="9" master="" otherUserPermission="visible"/>
  <rangeList sheetStid="10" master="" otherUserPermission="visible"/>
  <rangeList sheetStid="11" master="" otherUserPermission="visible"/>
  <rangeList sheetStid="12" master="" otherUserPermission="visible"/>
  <rangeList sheetStid="13" master="" otherUserPermission="visible"/>
  <rangeList sheetStid="14" master="" otherUserPermission="visible"/>
  <rangeList sheetStid="31" master="" otherUserPermission="visible"/>
  <rangeList sheetStid="32" master="" otherUserPermission="visible"/>
  <rangeList sheetStid="17" master="" otherUserPermission="visible"/>
  <rangeList sheetStid="18" master="" otherUserPermission="visible"/>
  <rangeList sheetStid="19" master="" otherUserPermission="visible"/>
  <rangeList sheetStid="20" master="" otherUserPermission="visible"/>
  <rangeList sheetStid="21" master="" otherUserPermission="visible"/>
  <rangeList sheetStid="22" master="" otherUserPermission="visible"/>
  <rangeList sheetStid="23" master="" otherUserPermission="visible"/>
  <rangeList sheetStid="24" master="" otherUserPermission="visible"/>
  <rangeList sheetStid="25" master="" otherUserPermission="visible"/>
  <rangeList sheetStid="33" master="" otherUserPermission="visible"/>
  <rangeList sheetStid="34" master="" otherUserPermission="visible"/>
  <rangeList sheetStid="35" master="" otherUserPermission="visible"/>
  <rangeList sheetStid="36"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27</vt:i4>
      </vt:variant>
    </vt:vector>
  </HeadingPairs>
  <TitlesOfParts>
    <vt:vector size="27" baseType="lpstr">
      <vt:lpstr>目录</vt:lpstr>
      <vt:lpstr>表1</vt:lpstr>
      <vt:lpstr>表2</vt:lpstr>
      <vt:lpstr>表3</vt:lpstr>
      <vt:lpstr>表4</vt:lpstr>
      <vt:lpstr>表5</vt:lpstr>
      <vt:lpstr>表6</vt:lpstr>
      <vt:lpstr>表7</vt:lpstr>
      <vt:lpstr>表8</vt:lpstr>
      <vt:lpstr>表9</vt:lpstr>
      <vt:lpstr>表10</vt:lpstr>
      <vt:lpstr>表11</vt:lpstr>
      <vt:lpstr>表12</vt:lpstr>
      <vt:lpstr>表13</vt:lpstr>
      <vt:lpstr>表14</vt:lpstr>
      <vt:lpstr>表15</vt:lpstr>
      <vt:lpstr>表16</vt:lpstr>
      <vt:lpstr>表17</vt:lpstr>
      <vt:lpstr>表18</vt:lpstr>
      <vt:lpstr>表19</vt:lpstr>
      <vt:lpstr>表20</vt:lpstr>
      <vt:lpstr>表21</vt:lpstr>
      <vt:lpstr>表22</vt:lpstr>
      <vt:lpstr>表23</vt:lpstr>
      <vt:lpstr>表24</vt:lpstr>
      <vt:lpstr>表25</vt:lpstr>
      <vt:lpstr>表26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kai</cp:lastModifiedBy>
  <dcterms:created xsi:type="dcterms:W3CDTF">2026-09-07T02:45:00Z</dcterms:created>
  <cp:lastPrinted>2023-10-13T01:17:00Z</cp:lastPrinted>
  <dcterms:modified xsi:type="dcterms:W3CDTF">2026-09-07T02:58:26Z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C2756B1E7F47479A8F490377AE6B0E88_13</vt:lpwstr>
  </property>
  <property fmtid="{D5CDD505-2E9C-101B-9397-08002B2CF9AE}" pid="3" name="KSOProductBuildVer">
    <vt:lpwstr>2052-12.1.0.28505</vt:lpwstr>
  </property>
  <property fmtid="{D5CDD505-2E9C-101B-9397-08002B2CF9AE}" pid="4" name="CalculationRule">
    <vt:i4>0</vt:i4>
  </property>
</Properties>
</file>